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M:\MAF 2023\"/>
    </mc:Choice>
  </mc:AlternateContent>
  <xr:revisionPtr revIDLastSave="0" documentId="8_{0817A180-B0D6-4CCD-9E48-9F510FBAE7D1}" xr6:coauthVersionLast="47" xr6:coauthVersionMax="47" xr10:uidLastSave="{00000000-0000-0000-0000-000000000000}"/>
  <bookViews>
    <workbookView xWindow="-120" yWindow="-120" windowWidth="29040" windowHeight="15840" xr2:uid="{00000000-000D-0000-FFFF-FFFF00000000}"/>
  </bookViews>
  <sheets>
    <sheet name="Ændringsbudgetskema" sheetId="1" r:id="rId1"/>
    <sheet name="Noter til Ændringsbudget" sheetId="3" r:id="rId2"/>
    <sheet name="Suppl. oplysn. Ændringsbudget" sheetId="2" r:id="rId3"/>
    <sheet name="Kontrol ændringsbudget" sheetId="4" r:id="rId4"/>
    <sheet name="Ark1" sheetId="5" r:id="rId5"/>
  </sheets>
  <definedNames>
    <definedName name="_xlnm.Print_Area" localSheetId="2">'Suppl. oplysn. Ændringsbudget'!$A$1:$E$207</definedName>
    <definedName name="_xlnm.Print_Area" localSheetId="0">Ændringsbudgetskema!$A$1:$F$68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1" i="2" l="1"/>
  <c r="D166" i="2" s="1"/>
  <c r="C171" i="2"/>
  <c r="C166" i="2" s="1"/>
  <c r="D205" i="2"/>
  <c r="C205" i="2"/>
  <c r="D200" i="2"/>
  <c r="D195" i="2" s="1"/>
  <c r="C200" i="2"/>
  <c r="C195" i="2" s="1"/>
  <c r="D211" i="2" l="1"/>
  <c r="E211" i="2" s="1"/>
  <c r="C13" i="1"/>
  <c r="C40" i="1"/>
  <c r="C50" i="1"/>
  <c r="C192" i="2"/>
  <c r="C187" i="2"/>
  <c r="C66" i="1" s="1"/>
  <c r="C179" i="2"/>
  <c r="C174" i="2"/>
  <c r="C62" i="1" s="1"/>
  <c r="C65" i="1"/>
  <c r="C64" i="1"/>
  <c r="C163" i="2"/>
  <c r="C158" i="2" s="1"/>
  <c r="C63" i="1"/>
  <c r="C155" i="2"/>
  <c r="C148" i="2"/>
  <c r="C60" i="1" s="1"/>
  <c r="C140" i="2"/>
  <c r="C133" i="2" s="1"/>
  <c r="C61" i="1"/>
  <c r="C130" i="2"/>
  <c r="C122" i="2"/>
  <c r="C109" i="2"/>
  <c r="C59" i="1" s="1"/>
  <c r="C100" i="2"/>
  <c r="C88" i="2"/>
  <c r="C78" i="2"/>
  <c r="C58" i="1" s="1"/>
  <c r="C70" i="2"/>
  <c r="C59" i="2"/>
  <c r="C48" i="2"/>
  <c r="C40" i="2"/>
  <c r="C35" i="2"/>
  <c r="C30" i="2"/>
  <c r="C7" i="2"/>
  <c r="C56" i="1" s="1"/>
  <c r="C3" i="2"/>
  <c r="C57" i="1" l="1"/>
  <c r="C68" i="1" s="1"/>
  <c r="C208" i="2"/>
  <c r="C183" i="2"/>
  <c r="C144" i="2"/>
  <c r="C105" i="2"/>
  <c r="C74" i="2"/>
  <c r="C44" i="2"/>
  <c r="A11" i="2" l="1"/>
  <c r="D100" i="2"/>
  <c r="A12" i="2" l="1"/>
  <c r="D163" i="2"/>
  <c r="D158" i="2" s="1"/>
  <c r="D192" i="2"/>
  <c r="D187" i="2" s="1"/>
  <c r="D66" i="1" s="1"/>
  <c r="F66" i="1" s="1"/>
  <c r="D3" i="2"/>
  <c r="A13" i="2" l="1"/>
  <c r="A14" i="2" s="1"/>
  <c r="A15" i="2" s="1"/>
  <c r="A16" i="2" s="1"/>
  <c r="A17" i="2" s="1"/>
  <c r="A18" i="2" s="1"/>
  <c r="A19" i="2" s="1"/>
  <c r="A20" i="2" s="1"/>
  <c r="A21" i="2" s="1"/>
  <c r="A22" i="2" s="1"/>
  <c r="A23" i="2" s="1"/>
  <c r="A24" i="2" s="1"/>
  <c r="A25" i="2" s="1"/>
  <c r="A26" i="2" s="1"/>
  <c r="A27" i="2" s="1"/>
  <c r="D183" i="2"/>
  <c r="B181" i="2"/>
  <c r="D144" i="2"/>
  <c r="B142" i="2"/>
  <c r="D105" i="2"/>
  <c r="B103" i="2"/>
  <c r="D74" i="2"/>
  <c r="B72" i="2"/>
  <c r="D44" i="2"/>
  <c r="B42" i="2"/>
  <c r="A33" i="2" l="1"/>
  <c r="D40" i="2"/>
  <c r="D140" i="2" l="1"/>
  <c r="D133" i="2" s="1"/>
  <c r="D30" i="2"/>
  <c r="D130" i="2" l="1"/>
  <c r="D70" i="2" l="1"/>
  <c r="D59" i="2"/>
  <c r="D88" i="2" l="1"/>
  <c r="D50" i="1" l="1"/>
  <c r="A48" i="1"/>
  <c r="D122" i="2" l="1"/>
  <c r="D179" i="2" l="1"/>
  <c r="D174" i="2" s="1"/>
  <c r="D62" i="1" s="1"/>
  <c r="D155" i="2"/>
  <c r="D148" i="2" s="1"/>
  <c r="D60" i="1" s="1"/>
  <c r="D109" i="2"/>
  <c r="D78" i="2"/>
  <c r="D58" i="1" s="1"/>
  <c r="D35" i="2"/>
  <c r="F8" i="1"/>
  <c r="F9" i="1"/>
  <c r="D40" i="1"/>
  <c r="F38" i="1"/>
  <c r="F36" i="1"/>
  <c r="F35" i="1"/>
  <c r="F34" i="1"/>
  <c r="F33" i="1"/>
  <c r="F32" i="1"/>
  <c r="F11" i="1"/>
  <c r="F10" i="1"/>
  <c r="D64" i="1" l="1"/>
  <c r="D65" i="1"/>
  <c r="F65" i="1" s="1"/>
  <c r="D59" i="1"/>
  <c r="F59" i="1" s="1"/>
  <c r="F60" i="1"/>
  <c r="F64" i="1"/>
  <c r="F62" i="1"/>
  <c r="F58" i="1"/>
  <c r="F40" i="1"/>
  <c r="D61" i="1"/>
  <c r="D7" i="2"/>
  <c r="D56" i="1" s="1"/>
  <c r="D63" i="1"/>
  <c r="D48" i="2"/>
  <c r="D208" i="2" s="1"/>
  <c r="F37" i="1"/>
  <c r="D57" i="1" l="1"/>
  <c r="F57" i="1" s="1"/>
  <c r="F63" i="1"/>
  <c r="F61" i="1"/>
  <c r="F56" i="1"/>
  <c r="D68" i="1" l="1"/>
  <c r="E65" i="1" l="1"/>
  <c r="E66" i="1"/>
  <c r="F68" i="1"/>
  <c r="E57" i="1"/>
  <c r="E63" i="1"/>
  <c r="E56" i="1"/>
  <c r="E62" i="1"/>
  <c r="E60" i="1"/>
  <c r="E68" i="1"/>
  <c r="E64" i="1"/>
  <c r="E59" i="1"/>
  <c r="E58" i="1"/>
  <c r="E61" i="1"/>
  <c r="F7" i="1"/>
  <c r="D13" i="1"/>
  <c r="F13" i="1" l="1"/>
  <c r="A38" i="2"/>
  <c r="A51" i="2" l="1"/>
  <c r="A52" i="2"/>
  <c r="A53" i="2" l="1"/>
  <c r="A54" i="2" l="1"/>
  <c r="A55" i="2" s="1"/>
  <c r="A56" i="2" s="1"/>
  <c r="A57" i="2" s="1"/>
  <c r="A62" i="2" s="1"/>
  <c r="A63" i="2" s="1"/>
  <c r="A64" i="2" s="1"/>
  <c r="A65" i="2" s="1"/>
  <c r="A66" i="2"/>
  <c r="A67" i="2" l="1"/>
  <c r="A68" i="2" l="1"/>
  <c r="A81" i="2" s="1"/>
  <c r="A82" i="2"/>
  <c r="A83" i="2"/>
  <c r="A84" i="2" s="1"/>
  <c r="A85" i="2" s="1"/>
  <c r="A86" i="2" s="1"/>
  <c r="A92" i="2" l="1"/>
  <c r="A94" i="2" l="1"/>
  <c r="A96" i="2" l="1"/>
  <c r="A98" i="2" s="1"/>
  <c r="A112" i="2" s="1"/>
  <c r="A113" i="2" s="1"/>
  <c r="A114" i="2" s="1"/>
  <c r="A115" i="2" s="1"/>
  <c r="A116" i="2" s="1"/>
  <c r="A117" i="2" s="1"/>
  <c r="A118" i="2" s="1"/>
  <c r="A119" i="2" s="1"/>
  <c r="A120" i="2" s="1"/>
  <c r="A125" i="2" s="1"/>
  <c r="A126" i="2" s="1"/>
  <c r="A127" i="2"/>
  <c r="A128" i="2" l="1"/>
  <c r="A136" i="2" l="1"/>
  <c r="A137" i="2" s="1"/>
  <c r="A138" i="2" s="1"/>
  <c r="A151" i="2" s="1"/>
  <c r="A152" i="2" s="1"/>
  <c r="A153" i="2" s="1"/>
  <c r="A161" i="2" s="1"/>
  <c r="A169" i="2" s="1"/>
  <c r="A177" i="2"/>
  <c r="A190" i="2"/>
  <c r="A198" i="2" s="1"/>
  <c r="A203" i="2" s="1"/>
  <c r="C18" i="1" l="1"/>
  <c r="C17" i="1"/>
  <c r="C19" i="1"/>
  <c r="F19" i="1" s="1"/>
  <c r="C20" i="1"/>
  <c r="C21" i="1"/>
  <c r="F21" i="1" s="1"/>
  <c r="C22" i="1"/>
  <c r="C23" i="1"/>
  <c r="C24" i="1"/>
  <c r="F24" i="1" s="1"/>
  <c r="C25" i="1"/>
  <c r="C26" i="1"/>
  <c r="C27" i="1"/>
  <c r="B3" i="4"/>
  <c r="D18" i="1"/>
  <c r="F18" i="1" s="1"/>
  <c r="C3" i="4"/>
  <c r="B4" i="4"/>
  <c r="C13" i="4"/>
  <c r="D21" i="1"/>
  <c r="C5" i="4"/>
  <c r="D23" i="1"/>
  <c r="F25" i="1"/>
  <c r="D26" i="1"/>
  <c r="B11" i="4"/>
  <c r="C6" i="4"/>
  <c r="C7" i="4"/>
  <c r="B10" i="4"/>
  <c r="C2" i="4"/>
  <c r="C9" i="4"/>
  <c r="C4" i="4"/>
  <c r="C12" i="4"/>
  <c r="F26" i="1"/>
  <c r="D22" i="1"/>
  <c r="F22" i="1" s="1"/>
  <c r="B2" i="4"/>
  <c r="D27" i="1"/>
  <c r="C11" i="4"/>
  <c r="B5" i="4"/>
  <c r="B13" i="4"/>
  <c r="F23" i="1"/>
  <c r="D17" i="1"/>
  <c r="F17" i="1" s="1"/>
  <c r="C29" i="1" l="1"/>
  <c r="D24" i="1"/>
  <c r="B7" i="4"/>
  <c r="B12" i="4"/>
  <c r="D20" i="1"/>
  <c r="F20" i="1" s="1"/>
  <c r="C10" i="4"/>
  <c r="D25" i="1"/>
  <c r="B9" i="4"/>
  <c r="C8" i="4"/>
  <c r="D19" i="1"/>
  <c r="B8" i="4"/>
  <c r="B6" i="4"/>
  <c r="C14" i="4"/>
  <c r="D29" i="1"/>
  <c r="E27" i="1" s="1"/>
  <c r="B14" i="4"/>
  <c r="F27" i="1"/>
  <c r="C209" i="2"/>
  <c r="C210" i="2" s="1"/>
  <c r="C43" i="1" l="1"/>
  <c r="C45" i="1" s="1"/>
  <c r="C46" i="1" s="1"/>
  <c r="C71" i="1"/>
  <c r="E25" i="1"/>
  <c r="E20" i="1"/>
  <c r="E21" i="1"/>
  <c r="E17" i="1"/>
  <c r="E29" i="1"/>
  <c r="D209" i="2"/>
  <c r="D210" i="2" s="1"/>
  <c r="E18" i="1"/>
  <c r="E23" i="1"/>
  <c r="D71" i="1"/>
  <c r="E26" i="1"/>
  <c r="E24" i="1"/>
  <c r="D43" i="1"/>
  <c r="D45" i="1" s="1"/>
  <c r="D46" i="1" s="1"/>
  <c r="E19" i="1"/>
  <c r="E22" i="1"/>
  <c r="F29" i="1"/>
  <c r="F43" i="1" l="1"/>
</calcChain>
</file>

<file path=xl/sharedStrings.xml><?xml version="1.0" encoding="utf-8"?>
<sst xmlns="http://schemas.openxmlformats.org/spreadsheetml/2006/main" count="321" uniqueCount="183">
  <si>
    <t>Beløb i 1000 kr.</t>
  </si>
  <si>
    <t>Relativ 
fordeling
af B i %</t>
  </si>
  <si>
    <t xml:space="preserve">Ændring
A  =&gt; B 100*(B-A)/A
</t>
  </si>
  <si>
    <t>Note</t>
  </si>
  <si>
    <t>B</t>
  </si>
  <si>
    <t>C</t>
  </si>
  <si>
    <t>D</t>
  </si>
  <si>
    <t>INDTÆGTER:</t>
  </si>
  <si>
    <t xml:space="preserve">Overført fra forrige år </t>
  </si>
  <si>
    <t>Produktionsafgifter</t>
  </si>
  <si>
    <t xml:space="preserve">Promillemidler </t>
  </si>
  <si>
    <t>Særbevilling og anden indtægt</t>
  </si>
  <si>
    <t>Renter</t>
  </si>
  <si>
    <t xml:space="preserve">I. Indtægter i alt </t>
  </si>
  <si>
    <t>UDGIFTER:</t>
  </si>
  <si>
    <t xml:space="preserve">Samlede tilskud fordelt på formål </t>
  </si>
  <si>
    <t>Afsætningsfremme i alt</t>
  </si>
  <si>
    <t>Forskning og forsøg i alt</t>
  </si>
  <si>
    <t>Produktudvikling i alt</t>
  </si>
  <si>
    <t>Rådgivning i alt</t>
  </si>
  <si>
    <t>Uddannelse i alt</t>
  </si>
  <si>
    <t>Sygdomsforebyggelse i alt</t>
  </si>
  <si>
    <t>Sygdomsbekæmpelse i alt</t>
  </si>
  <si>
    <t>Dyrevelfærd i alt</t>
  </si>
  <si>
    <t>Kontrol i alt</t>
  </si>
  <si>
    <t>Særlige foranstaltninger</t>
  </si>
  <si>
    <t xml:space="preserve">II. Udgifter til formål i alt </t>
  </si>
  <si>
    <t xml:space="preserve">Fondsadministration </t>
  </si>
  <si>
    <t>Fondsadministration - Særpuljer</t>
  </si>
  <si>
    <t>Revision</t>
  </si>
  <si>
    <t>Advokatbistand</t>
  </si>
  <si>
    <t>Effektvurdering</t>
  </si>
  <si>
    <t>Ekstern projektvurdering</t>
  </si>
  <si>
    <t>Bestyrelseshonorar/befordringsgodtgørelse</t>
  </si>
  <si>
    <t>Tab på debitorer</t>
  </si>
  <si>
    <t xml:space="preserve">III. Administration i alt </t>
  </si>
  <si>
    <t>IV. Udgifter i alt</t>
  </si>
  <si>
    <t>Overførsel til næste år</t>
  </si>
  <si>
    <t>Overførsel til næste år i pct. af årets udgift</t>
  </si>
  <si>
    <t>Supplerende oplysninger:</t>
  </si>
  <si>
    <t>Samlet tilskud fordelt på tilskudsmodtagere</t>
  </si>
  <si>
    <t>Aarhus Universitet</t>
  </si>
  <si>
    <t>Mejeriforeningen</t>
  </si>
  <si>
    <t>Københavns Universitet</t>
  </si>
  <si>
    <t>Danmarks Tekniske Universitet</t>
  </si>
  <si>
    <t>Økologisk Landsforening</t>
  </si>
  <si>
    <t>Landbrug &amp; Fødevarer</t>
  </si>
  <si>
    <t>H:S Bispebjerg Hospital</t>
  </si>
  <si>
    <t>Mejeribrugets ForskningsFond</t>
  </si>
  <si>
    <t xml:space="preserve">V. I alt </t>
  </si>
  <si>
    <t>Specifikation af anvendt statsstøtteregel</t>
  </si>
  <si>
    <t>Formål 1: Kvægforskning</t>
  </si>
  <si>
    <t>Formål 2: Grundforskning</t>
  </si>
  <si>
    <t>Formål 2: Sygdomsforebyggelse</t>
  </si>
  <si>
    <t>Overvågning for smitsomme kvægsygdomme</t>
  </si>
  <si>
    <t>Formål 3: Rådgivning</t>
  </si>
  <si>
    <t>Foder- og fødevaresikkerhed</t>
  </si>
  <si>
    <t>Tilskudsmodtager 3: Mejeriforeningen i alt</t>
  </si>
  <si>
    <t>Formål 1: Afsætningsfremme</t>
  </si>
  <si>
    <t>§ 6</t>
  </si>
  <si>
    <t>Dialog med nationale og internationale fagmiljøer</t>
  </si>
  <si>
    <t>Formål 2: Medfinansiering under EU-programmer</t>
  </si>
  <si>
    <t>EU-forordning</t>
  </si>
  <si>
    <t>1831/2015</t>
  </si>
  <si>
    <t>Bæredygtighed i Mejeribruget</t>
  </si>
  <si>
    <t>Tilskudsmodtager 4: Københavns Universitet i alt</t>
  </si>
  <si>
    <t>Formål 1: Grundforskning</t>
  </si>
  <si>
    <t>Formål 2: Kvægforskning</t>
  </si>
  <si>
    <t>Åbent landbrug - hvor kommer mælken fra</t>
  </si>
  <si>
    <t>Øget afsætning</t>
  </si>
  <si>
    <t>Projektledelse og koordinering samt information</t>
  </si>
  <si>
    <t>1. Produktionsafgifter</t>
  </si>
  <si>
    <t>2. Promillemidler</t>
  </si>
  <si>
    <t>3. Særbevilling og anden indtægt</t>
  </si>
  <si>
    <t>4. Renter</t>
  </si>
  <si>
    <t>5. Særlige foranstaltninger</t>
  </si>
  <si>
    <t>6. Fondsadministration</t>
  </si>
  <si>
    <t>7. Fondsadministration - Særpuljer</t>
  </si>
  <si>
    <t>8. Bestyrelseshonorar/befordringsgodtgørelse</t>
  </si>
  <si>
    <t>9. Tab på debitorer</t>
  </si>
  <si>
    <t>Ændringsbudget</t>
  </si>
  <si>
    <t>Basisbudget</t>
  </si>
  <si>
    <t>Særlige foranstaltninger i alt</t>
  </si>
  <si>
    <t xml:space="preserve">Medfinansiering af initiativer under EU-programmer i alt </t>
  </si>
  <si>
    <t xml:space="preserve">i alt </t>
  </si>
  <si>
    <t>Reduceret klimatryk på KO- og BEDRIFT-niveau</t>
  </si>
  <si>
    <t>Yversundhed i top</t>
  </si>
  <si>
    <t>Kvægbrugets innovations- og implementeringsplatform</t>
  </si>
  <si>
    <t>EliteSemen</t>
  </si>
  <si>
    <t>Antifungal biobeskyttelse af mejeriprodukter</t>
  </si>
  <si>
    <t>Mikrolink</t>
  </si>
  <si>
    <t>Skolemælk - børn</t>
  </si>
  <si>
    <t>Tilskudsmodtager 6: Landbrug &amp; Fødevarer i alt</t>
  </si>
  <si>
    <t>Skolemælk - skoler og forældre</t>
  </si>
  <si>
    <t>Fonden forventer en negativ renteindtægt</t>
  </si>
  <si>
    <t>Ingen</t>
  </si>
  <si>
    <t xml:space="preserve">Opgaverne vedrørende fondens sekretariat og generelle omkostninger varetages af Mejeriforeningen. Omkostningerne udgør 500 t.kr., som er finansieret af Mejeriforeningen. Udgifter til generel fondsadministration er ikke finansieret af fondsmidler. </t>
  </si>
  <si>
    <t>Fastholdelse af den danske position på malkekvægskrydsninger</t>
  </si>
  <si>
    <t>Forlænget laktation</t>
  </si>
  <si>
    <t>Forståelse af centrale processing parametre</t>
  </si>
  <si>
    <t>Indtagelse af mælk, graviditets udkomme og vitamin B12</t>
  </si>
  <si>
    <t>Salmonella sanering og fokus på smittebeskyttelse</t>
  </si>
  <si>
    <t>Bedre analyser af grovfoder og fuldfoder</t>
  </si>
  <si>
    <t>Reduktion og opsamling af ammoniak og lugt</t>
  </si>
  <si>
    <t>Promotion activity for organic dairy in China</t>
  </si>
  <si>
    <t>Improve dairy life</t>
  </si>
  <si>
    <t>Ernæringsmæssige effekter ved mælkefedt</t>
  </si>
  <si>
    <t>Mekanismen bag dannelse af kogestabile mælkegeler</t>
  </si>
  <si>
    <t>Milk StreamValue</t>
  </si>
  <si>
    <t>Dyrevelfærdsmærkekampagne</t>
  </si>
  <si>
    <t>Tilskudsmodtager 2: Aarhus Universitet i alt</t>
  </si>
  <si>
    <t>10. Overførsel til næste år</t>
  </si>
  <si>
    <t>Sunde og produktive nykælvere</t>
  </si>
  <si>
    <t>Datadrevet management i mælkeproduktion</t>
  </si>
  <si>
    <t>Avl med fokus på klima, dyrevelfærd og økonomi</t>
  </si>
  <si>
    <t>Identifikation af kilder til ammoniakemission i kvægstalde</t>
  </si>
  <si>
    <t>Klovsundhedsanalyse</t>
  </si>
  <si>
    <t>Strukturel design af fødevaremodeller for flexitarkost</t>
  </si>
  <si>
    <t>Øget optag af mælkecalcium ved strategisk fødevaredesign</t>
  </si>
  <si>
    <t>Kontrol af syreresistente sporedannere</t>
  </si>
  <si>
    <t>Høj kvælstofudnyttelse ved fasefodring med protein</t>
  </si>
  <si>
    <t>Calciums refordeling i ostemælk under forarbejdning</t>
  </si>
  <si>
    <t>Den animalske fødevaresektors fremtid</t>
  </si>
  <si>
    <t>High Quality grass-fed organic beef</t>
  </si>
  <si>
    <t>Bedre fødevaresikkerhed med helgenomsekventering</t>
  </si>
  <si>
    <t>Helhedsvurdering af sundhedseffekterne af mejeriprodukter</t>
  </si>
  <si>
    <t>Reduktion af kulhydrat i diabeteskosten</t>
  </si>
  <si>
    <t>Tilskudsmodtager 5: Danmarks Tekniske Universitet i alt</t>
  </si>
  <si>
    <t>Tilskudsmodtager 7: Økologisk Landsforening i alt</t>
  </si>
  <si>
    <t>Tilskudsmodtager 8: Mejeribrugets ForskningsFond i alt</t>
  </si>
  <si>
    <t>Tilskudsmodtager 9: H:S Bispebjerg Hospital i alt</t>
  </si>
  <si>
    <t>Formål 1: Rådgivning</t>
  </si>
  <si>
    <t>Digital kommunikation</t>
  </si>
  <si>
    <t>§ 14</t>
  </si>
  <si>
    <t>§ 23</t>
  </si>
  <si>
    <t>§ 16</t>
  </si>
  <si>
    <t>Budget
2022</t>
  </si>
  <si>
    <t>Mejeri-prædiktionsværktøj</t>
  </si>
  <si>
    <t>Tilskudsmodtager 10: Food Organisation Denmark i alt</t>
  </si>
  <si>
    <t>Kål &amp; Ko</t>
  </si>
  <si>
    <t>Biofilms rolle i yverbetændelse</t>
  </si>
  <si>
    <t>Robuste kalve - ny viden og metoder</t>
  </si>
  <si>
    <t>Funktionelle planteproteiner som ostemasse</t>
  </si>
  <si>
    <t>Specielle sundhedsforbedrende fedtsyrer i mælk</t>
  </si>
  <si>
    <t>Fermenterede mejeriprodukter og metabolisk syndrom</t>
  </si>
  <si>
    <t>Udefra kommende strømgener</t>
  </si>
  <si>
    <t>Dyrevelfærd vurderet ud fra dyrebaserede indikatorer</t>
  </si>
  <si>
    <t>DairyCross</t>
  </si>
  <si>
    <t>Knæk antibiotikaforbruget hos kalve og ungdyr</t>
  </si>
  <si>
    <t>Selektiv goldning med ansvarligt antibiotikaforbrug</t>
  </si>
  <si>
    <t>Ost &amp; Ko - Ostemagasinet</t>
  </si>
  <si>
    <t>Ost &amp; Ko - Økologisk Ost</t>
  </si>
  <si>
    <t>Mælk i en bæredygtig kost</t>
  </si>
  <si>
    <t>Økodag 2022 Classic</t>
  </si>
  <si>
    <t>Staldfodring med frisk græs</t>
  </si>
  <si>
    <t>Reduceret metanproduktion med optimeret mælkeproduktion</t>
  </si>
  <si>
    <t>Valide data til forskning og muligheder for kvægbruget</t>
  </si>
  <si>
    <t>Mineralmælk</t>
  </si>
  <si>
    <t>Food Organisation Denmark</t>
  </si>
  <si>
    <t>Tilskudsmodtager 11: Innovationscenter for Økologisk Landbrug i alt</t>
  </si>
  <si>
    <t>Klima</t>
  </si>
  <si>
    <t>Klimastald til malkekøer</t>
  </si>
  <si>
    <t xml:space="preserve">Klima </t>
  </si>
  <si>
    <t>Måling og reduktion af metan i praksis</t>
  </si>
  <si>
    <t>Fodring med lupiner</t>
  </si>
  <si>
    <t>klima</t>
  </si>
  <si>
    <t>2022: Forskning og forsøg 24.358 t.kr., Afsætningsfremme 4.768 t.kr. og Sygdomsforebyggelse 2.478 t.kr.</t>
  </si>
  <si>
    <t>Innovationscenter for Økologisk Landbrug</t>
  </si>
  <si>
    <t>Sund kost i småbørnsfamilier og dagtilbud</t>
  </si>
  <si>
    <t>Ændrings-
budget
2022</t>
  </si>
  <si>
    <t>Mælkeafgiftsfonden - Ændringsbudget</t>
  </si>
  <si>
    <t>Supplerende oplysninger - Ændringsbudget 2022</t>
  </si>
  <si>
    <t>Tilskudsmodtager 1: SEGES Innovation P/S i alt</t>
  </si>
  <si>
    <t>Nye resistens paneler til kvæg</t>
  </si>
  <si>
    <t>2022: 5.600.000.000 kg á 0,8 øre pr. kg indvejet mælk</t>
  </si>
  <si>
    <t>Det overførte beløb på 422 t. kr. anvendes til bevillinger for 2023.</t>
  </si>
  <si>
    <t>Ovf fra Seges Innovation</t>
  </si>
  <si>
    <t>Noter til ændringsbudget</t>
  </si>
  <si>
    <t>Ovf. Fra DTU</t>
  </si>
  <si>
    <t>Godk ovf. rest fra 2021</t>
  </si>
  <si>
    <t>SEGES Innovation P/S</t>
  </si>
  <si>
    <t>Honorar udgør i alt 420 t.kr. til 11 medlemmer af fondens bestyrelse, fordelt på 90 t.kr. til formand, 60 t.kr. til næstformand og 30 t.kr. til menige medlemmer. Et medlem har fravalgt at modtage honorar.
Rejsegodtgørelse er budgetteret til 20 t.kr. til 8 medlemmer. 6 medlemmer får rejsegodtgørelse i forbindelse med fondens 3 årlige bestyrelsesmøder. Dette forventes at udgøre ca. 17 t.kr., hvoraf ca. 14 t.kr. er km-penge til 1,98/2,16 kr. pr. km og resten udgøres af færge og brotakst. 2 medlemmer (formandskabet) får rejsegodtgørelse for deltagelse i 6 møder - de 3 årlige bestyrelsesmøder og 3 formøder. Beløbet forventes at udgøre 3 t.kr. udelukkende til km-penge á 1,98/2,16 kr. pr. km. Budgettet i 2022 er baseret på møder i Århus. Hvis møder henlægges til København bliver omkostningerne til rejsegodtgørelse højere.</t>
  </si>
  <si>
    <t>Ovf. Til Innovationscenter for Økologisk landbrug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</si>
</sst>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_ * #,##0_ ;_ * \-#,##0_ ;_ * &quot;-&quot;??_ ;_ @_ "/>
    <numFmt numFmtId="167" formatCode="#,##0\ _)"/>
  </numFmts>
  <fonts count="17" x14ac:knownFonts="1">
    <font>
      <sz val="9"/>
      <color theme="1"/>
      <name val="Tahoma"/>
      <family val="2"/>
    </font>
    <font>
      <sz val="9"/>
      <color theme="1"/>
      <name val="Arial"/>
      <family val="2"/>
    </font>
    <font>
      <sz val="9"/>
      <color theme="1"/>
      <name val="Tahoma"/>
      <family val="2"/>
    </font>
    <font>
      <b/>
      <sz val="10"/>
      <name val="Arial"/>
      <family val="2"/>
    </font>
    <font>
      <sz val="10"/>
      <name val="Arial"/>
      <family val="2"/>
    </font>
    <font>
      <sz val="8"/>
      <name val="Tahoma"/>
      <family val="2"/>
    </font>
    <font>
      <sz val="10"/>
      <color theme="1"/>
      <name val="Arial"/>
      <family val="2"/>
    </font>
    <font>
      <sz val="9"/>
      <color theme="1"/>
      <name val="Arial"/>
      <family val="2"/>
    </font>
    <font>
      <b/>
      <sz val="14"/>
      <name val="Arial"/>
      <family val="2"/>
    </font>
    <font>
      <sz val="8"/>
      <name val="Arial"/>
      <family val="2"/>
    </font>
    <font>
      <i/>
      <sz val="8"/>
      <name val="Arial"/>
      <family val="2"/>
    </font>
    <font>
      <b/>
      <sz val="12"/>
      <name val="Arial"/>
      <family val="2"/>
    </font>
    <font>
      <b/>
      <i/>
      <sz val="10"/>
      <name val="Arial"/>
      <family val="2"/>
    </font>
    <font>
      <i/>
      <sz val="10"/>
      <name val="Arial"/>
      <family val="2"/>
    </font>
    <font>
      <b/>
      <sz val="10"/>
      <color theme="1"/>
      <name val="Arial"/>
      <family val="2"/>
    </font>
    <font>
      <b/>
      <sz val="14"/>
      <color theme="1"/>
      <name val="Arial"/>
      <family val="2"/>
    </font>
    <font>
      <b/>
      <sz val="8"/>
      <name val="Arial"/>
      <family val="2"/>
    </font>
  </fonts>
  <fills count="3">
    <fill>
      <patternFill patternType="none"/>
    </fill>
    <fill>
      <patternFill patternType="gray125"/>
    </fill>
    <fill>
      <patternFill patternType="solid">
        <fgColor indexed="2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s>
  <cellStyleXfs count="11">
    <xf numFmtId="0" fontId="0" fillId="0" borderId="0"/>
    <xf numFmtId="164"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cellStyleXfs>
  <cellXfs count="126">
    <xf numFmtId="0" fontId="0" fillId="0" borderId="0" xfId="0"/>
    <xf numFmtId="0" fontId="4" fillId="0" borderId="4" xfId="0" applyFont="1" applyBorder="1" applyAlignment="1">
      <alignment vertical="top"/>
    </xf>
    <xf numFmtId="0" fontId="4" fillId="0" borderId="4" xfId="0" applyFont="1" applyBorder="1" applyAlignment="1" applyProtection="1">
      <alignment vertical="top"/>
      <protection locked="0"/>
    </xf>
    <xf numFmtId="0" fontId="7" fillId="0" borderId="0" xfId="0" applyFont="1"/>
    <xf numFmtId="0" fontId="4" fillId="0" borderId="0" xfId="0" applyFont="1" applyAlignment="1" applyProtection="1">
      <alignment horizontal="center"/>
      <protection locked="0"/>
    </xf>
    <xf numFmtId="0" fontId="4" fillId="0" borderId="0" xfId="0" applyFont="1" applyProtection="1">
      <protection locked="0"/>
    </xf>
    <xf numFmtId="0" fontId="4" fillId="2" borderId="1" xfId="0" applyFont="1" applyFill="1" applyBorder="1" applyAlignment="1">
      <alignment horizontal="center"/>
    </xf>
    <xf numFmtId="0" fontId="9" fillId="2" borderId="2" xfId="0" applyFont="1" applyFill="1" applyBorder="1" applyAlignment="1">
      <alignment horizontal="center" vertical="center" wrapText="1"/>
    </xf>
    <xf numFmtId="0" fontId="4" fillId="2" borderId="5" xfId="0" applyFont="1" applyFill="1" applyBorder="1" applyAlignment="1">
      <alignment horizontal="center"/>
    </xf>
    <xf numFmtId="0" fontId="10" fillId="2" borderId="6" xfId="0" applyFont="1" applyFill="1" applyBorder="1" applyAlignment="1">
      <alignment horizontal="center" vertical="center" wrapText="1"/>
    </xf>
    <xf numFmtId="0" fontId="3" fillId="0" borderId="0" xfId="0" applyFont="1" applyAlignment="1" applyProtection="1">
      <alignment horizontal="center"/>
      <protection locked="0"/>
    </xf>
    <xf numFmtId="0" fontId="11" fillId="0" borderId="0" xfId="0" applyFont="1" applyProtection="1">
      <protection locked="0"/>
    </xf>
    <xf numFmtId="0" fontId="10" fillId="0" borderId="0" xfId="0" applyFont="1" applyAlignment="1" applyProtection="1">
      <alignment horizontal="center" vertical="center" wrapText="1"/>
      <protection locked="0"/>
    </xf>
    <xf numFmtId="0" fontId="3" fillId="0" borderId="7" xfId="0" applyFont="1" applyBorder="1" applyProtection="1">
      <protection locked="0"/>
    </xf>
    <xf numFmtId="0" fontId="6" fillId="0" borderId="7" xfId="0" applyFont="1" applyBorder="1"/>
    <xf numFmtId="0" fontId="4" fillId="0" borderId="7" xfId="0" applyFont="1" applyBorder="1" applyProtection="1">
      <protection locked="0"/>
    </xf>
    <xf numFmtId="0" fontId="12" fillId="0" borderId="0" xfId="0" applyFont="1" applyProtection="1">
      <protection locked="0"/>
    </xf>
    <xf numFmtId="0" fontId="4" fillId="0" borderId="0" xfId="0" applyFont="1" applyAlignment="1" applyProtection="1">
      <alignment horizontal="right"/>
      <protection locked="0"/>
    </xf>
    <xf numFmtId="0" fontId="4" fillId="0" borderId="0" xfId="2" applyAlignment="1" applyProtection="1">
      <alignment horizontal="center"/>
      <protection locked="0"/>
    </xf>
    <xf numFmtId="0" fontId="4" fillId="0" borderId="0" xfId="0" applyFont="1"/>
    <xf numFmtId="3" fontId="4" fillId="0" borderId="0" xfId="4" applyNumberFormat="1" applyAlignment="1" applyProtection="1">
      <alignment horizontal="right"/>
      <protection locked="0"/>
    </xf>
    <xf numFmtId="0" fontId="4" fillId="0" borderId="0" xfId="3" applyAlignment="1" applyProtection="1">
      <alignment horizontal="center"/>
      <protection locked="0"/>
    </xf>
    <xf numFmtId="0" fontId="4" fillId="0" borderId="0" xfId="3" applyProtection="1">
      <protection locked="0"/>
    </xf>
    <xf numFmtId="0" fontId="4" fillId="0" borderId="0" xfId="4"/>
    <xf numFmtId="0" fontId="13" fillId="0" borderId="0" xfId="4" applyFont="1"/>
    <xf numFmtId="0" fontId="12" fillId="0" borderId="7" xfId="0" applyFont="1" applyBorder="1" applyProtection="1">
      <protection locked="0"/>
    </xf>
    <xf numFmtId="0" fontId="4" fillId="0" borderId="0" xfId="0" applyFont="1" applyAlignment="1">
      <alignment horizontal="center" vertical="center" wrapText="1"/>
    </xf>
    <xf numFmtId="0" fontId="3" fillId="0" borderId="0" xfId="0" applyFont="1" applyProtection="1">
      <protection locked="0"/>
    </xf>
    <xf numFmtId="3" fontId="4" fillId="0" borderId="0" xfId="3" applyNumberFormat="1" applyAlignment="1" applyProtection="1">
      <alignment horizontal="right"/>
      <protection locked="0"/>
    </xf>
    <xf numFmtId="0" fontId="4" fillId="0" borderId="0" xfId="3"/>
    <xf numFmtId="0" fontId="13" fillId="0" borderId="0" xfId="0" applyFont="1" applyProtection="1">
      <protection locked="0"/>
    </xf>
    <xf numFmtId="3" fontId="4" fillId="0" borderId="0" xfId="0" applyNumberFormat="1" applyFont="1" applyAlignment="1" applyProtection="1">
      <alignment horizontal="right"/>
      <protection locked="0"/>
    </xf>
    <xf numFmtId="0" fontId="4" fillId="0" borderId="0" xfId="5" applyAlignment="1" applyProtection="1">
      <alignment horizontal="center"/>
      <protection locked="0"/>
    </xf>
    <xf numFmtId="0" fontId="14" fillId="0" borderId="7" xfId="0" applyFont="1" applyBorder="1"/>
    <xf numFmtId="0" fontId="4" fillId="0" borderId="0" xfId="6" applyProtection="1">
      <protection locked="0"/>
    </xf>
    <xf numFmtId="0" fontId="6" fillId="0" borderId="0" xfId="0" applyFont="1"/>
    <xf numFmtId="3" fontId="4" fillId="0" borderId="0" xfId="3" applyNumberFormat="1" applyAlignment="1">
      <alignment horizontal="right"/>
    </xf>
    <xf numFmtId="0" fontId="13" fillId="0" borderId="0" xfId="3" applyFont="1"/>
    <xf numFmtId="0" fontId="3" fillId="0" borderId="7" xfId="0" applyFont="1" applyBorder="1" applyAlignment="1" applyProtection="1">
      <alignment horizontal="left"/>
      <protection locked="0"/>
    </xf>
    <xf numFmtId="3" fontId="4" fillId="0" borderId="0" xfId="0" applyNumberFormat="1" applyFont="1" applyAlignment="1">
      <alignment horizontal="right"/>
    </xf>
    <xf numFmtId="0" fontId="4" fillId="0" borderId="0" xfId="10" applyFont="1"/>
    <xf numFmtId="0" fontId="4" fillId="0" borderId="0" xfId="4" applyAlignment="1" applyProtection="1">
      <alignment horizontal="center"/>
      <protection locked="0"/>
    </xf>
    <xf numFmtId="0" fontId="13" fillId="0" borderId="0" xfId="3" applyFont="1" applyProtection="1">
      <protection locked="0"/>
    </xf>
    <xf numFmtId="0" fontId="3" fillId="0" borderId="0" xfId="0" applyFont="1" applyAlignment="1" applyProtection="1">
      <alignment horizontal="left"/>
      <protection locked="0"/>
    </xf>
    <xf numFmtId="0" fontId="12" fillId="0" borderId="11" xfId="0" applyFont="1" applyBorder="1" applyProtection="1">
      <protection locked="0"/>
    </xf>
    <xf numFmtId="0" fontId="4" fillId="0" borderId="11" xfId="0" applyFont="1" applyBorder="1" applyProtection="1">
      <protection locked="0"/>
    </xf>
    <xf numFmtId="3" fontId="3" fillId="0" borderId="0" xfId="0" applyNumberFormat="1" applyFont="1" applyAlignment="1" applyProtection="1">
      <alignment horizontal="right"/>
      <protection locked="0"/>
    </xf>
    <xf numFmtId="37" fontId="4" fillId="0" borderId="0" xfId="0" applyNumberFormat="1" applyFont="1" applyProtection="1">
      <protection locked="0"/>
    </xf>
    <xf numFmtId="167" fontId="4" fillId="0" borderId="0" xfId="0" applyNumberFormat="1" applyFont="1"/>
    <xf numFmtId="167" fontId="0" fillId="0" borderId="0" xfId="0" applyNumberFormat="1"/>
    <xf numFmtId="0" fontId="1" fillId="0" borderId="0" xfId="0" applyFont="1"/>
    <xf numFmtId="166" fontId="4" fillId="0" borderId="0" xfId="1" applyNumberFormat="1" applyFont="1" applyBorder="1"/>
    <xf numFmtId="0" fontId="6" fillId="0" borderId="0" xfId="0" applyFont="1" applyAlignment="1">
      <alignment horizontal="right"/>
    </xf>
    <xf numFmtId="0" fontId="12" fillId="0" borderId="14" xfId="0" applyFont="1" applyBorder="1" applyProtection="1">
      <protection locked="0"/>
    </xf>
    <xf numFmtId="0" fontId="6" fillId="0" borderId="14" xfId="0" applyFont="1" applyBorder="1"/>
    <xf numFmtId="166" fontId="4" fillId="0" borderId="14" xfId="1" applyNumberFormat="1" applyFont="1" applyFill="1" applyBorder="1"/>
    <xf numFmtId="0" fontId="4" fillId="0" borderId="14" xfId="0" applyFont="1" applyBorder="1" applyProtection="1">
      <protection locked="0"/>
    </xf>
    <xf numFmtId="0" fontId="6" fillId="0" borderId="11" xfId="0" applyFont="1" applyBorder="1"/>
    <xf numFmtId="166" fontId="4" fillId="0" borderId="11" xfId="1" applyNumberFormat="1" applyFont="1" applyFill="1" applyBorder="1"/>
    <xf numFmtId="0" fontId="4" fillId="0" borderId="4"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3" fontId="4" fillId="0" borderId="7" xfId="3" applyNumberFormat="1" applyBorder="1" applyAlignment="1" applyProtection="1">
      <alignment horizontal="right"/>
      <protection locked="0"/>
    </xf>
    <xf numFmtId="3" fontId="3" fillId="0" borderId="7" xfId="3" applyNumberFormat="1" applyFont="1" applyBorder="1" applyAlignment="1" applyProtection="1">
      <alignment horizontal="right"/>
      <protection locked="0"/>
    </xf>
    <xf numFmtId="3" fontId="3" fillId="0" borderId="0" xfId="3" applyNumberFormat="1" applyFont="1" applyAlignment="1" applyProtection="1">
      <alignment horizontal="right"/>
      <protection locked="0"/>
    </xf>
    <xf numFmtId="3" fontId="3" fillId="0" borderId="0" xfId="4" applyNumberFormat="1" applyFont="1" applyAlignment="1" applyProtection="1">
      <alignment horizontal="right"/>
      <protection locked="0"/>
    </xf>
    <xf numFmtId="0" fontId="6" fillId="0" borderId="10" xfId="0" applyFont="1" applyBorder="1" applyAlignment="1">
      <alignment vertical="top"/>
    </xf>
    <xf numFmtId="0" fontId="6" fillId="0" borderId="4" xfId="0" applyFont="1" applyBorder="1" applyAlignment="1">
      <alignment vertical="top"/>
    </xf>
    <xf numFmtId="0" fontId="6" fillId="0" borderId="0" xfId="0" applyFont="1" applyAlignment="1">
      <alignment horizontal="center"/>
    </xf>
    <xf numFmtId="166" fontId="6" fillId="0" borderId="0" xfId="1" applyNumberFormat="1" applyFont="1"/>
    <xf numFmtId="0" fontId="1" fillId="0" borderId="0" xfId="0" applyFont="1" applyProtection="1">
      <protection locked="0"/>
    </xf>
    <xf numFmtId="0" fontId="1" fillId="2" borderId="1" xfId="0" applyFont="1" applyFill="1" applyBorder="1" applyProtection="1">
      <protection locked="0"/>
    </xf>
    <xf numFmtId="0" fontId="9" fillId="2" borderId="2"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 fillId="2" borderId="5" xfId="0" applyFont="1" applyFill="1" applyBorder="1" applyProtection="1">
      <protection locked="0"/>
    </xf>
    <xf numFmtId="0" fontId="10" fillId="2" borderId="6" xfId="0" applyFont="1" applyFill="1" applyBorder="1" applyAlignment="1" applyProtection="1">
      <alignment horizontal="center" vertical="center" wrapText="1"/>
      <protection locked="0"/>
    </xf>
    <xf numFmtId="4" fontId="10" fillId="0" borderId="0" xfId="0" applyNumberFormat="1" applyFont="1" applyAlignment="1" applyProtection="1">
      <alignment horizontal="center" vertical="center" wrapText="1"/>
      <protection locked="0"/>
    </xf>
    <xf numFmtId="4" fontId="4" fillId="0" borderId="0" xfId="0" applyNumberFormat="1" applyFont="1"/>
    <xf numFmtId="3" fontId="4" fillId="0" borderId="0" xfId="0" applyNumberFormat="1" applyFont="1" applyProtection="1">
      <protection locked="0"/>
    </xf>
    <xf numFmtId="4" fontId="4" fillId="0" borderId="0" xfId="0" applyNumberFormat="1" applyFont="1" applyAlignment="1">
      <alignment horizontal="right"/>
    </xf>
    <xf numFmtId="0" fontId="3" fillId="0" borderId="7" xfId="0" applyFont="1" applyBorder="1"/>
    <xf numFmtId="3" fontId="3" fillId="0" borderId="7" xfId="1" applyNumberFormat="1" applyFont="1" applyFill="1" applyBorder="1" applyProtection="1"/>
    <xf numFmtId="4" fontId="4" fillId="0" borderId="7" xfId="0" applyNumberFormat="1" applyFont="1" applyBorder="1"/>
    <xf numFmtId="4" fontId="4" fillId="0" borderId="7" xfId="0" applyNumberFormat="1" applyFont="1" applyBorder="1" applyAlignment="1">
      <alignment horizontal="right"/>
    </xf>
    <xf numFmtId="0" fontId="3" fillId="0" borderId="0" xfId="0" applyFont="1"/>
    <xf numFmtId="3" fontId="3" fillId="0" borderId="0" xfId="1" applyNumberFormat="1" applyFont="1" applyFill="1" applyBorder="1" applyProtection="1">
      <protection locked="0"/>
    </xf>
    <xf numFmtId="0" fontId="13" fillId="0" borderId="0" xfId="0" applyFont="1"/>
    <xf numFmtId="3" fontId="13" fillId="0" borderId="0" xfId="0" applyNumberFormat="1" applyFont="1" applyProtection="1">
      <protection locked="0"/>
    </xf>
    <xf numFmtId="166" fontId="3" fillId="0" borderId="7" xfId="1" applyNumberFormat="1" applyFont="1" applyFill="1" applyBorder="1" applyProtection="1"/>
    <xf numFmtId="4" fontId="3" fillId="0" borderId="7" xfId="0" applyNumberFormat="1" applyFont="1" applyBorder="1"/>
    <xf numFmtId="3" fontId="3" fillId="0" borderId="0" xfId="0" applyNumberFormat="1" applyFont="1" applyProtection="1">
      <protection locked="0"/>
    </xf>
    <xf numFmtId="4" fontId="3" fillId="0" borderId="0" xfId="0" applyNumberFormat="1" applyFont="1"/>
    <xf numFmtId="3" fontId="3" fillId="0" borderId="7" xfId="0" applyNumberFormat="1" applyFont="1" applyBorder="1"/>
    <xf numFmtId="3" fontId="3" fillId="0" borderId="0" xfId="0" applyNumberFormat="1" applyFont="1"/>
    <xf numFmtId="3" fontId="4" fillId="0" borderId="0" xfId="0" applyNumberFormat="1" applyFont="1"/>
    <xf numFmtId="4" fontId="4" fillId="0" borderId="0" xfId="0" applyNumberFormat="1" applyFont="1" applyProtection="1">
      <protection locked="0"/>
    </xf>
    <xf numFmtId="165" fontId="4" fillId="0" borderId="0" xfId="0" applyNumberFormat="1" applyFont="1"/>
    <xf numFmtId="0" fontId="6" fillId="0" borderId="0" xfId="0" applyFont="1" applyProtection="1">
      <protection locked="0"/>
    </xf>
    <xf numFmtId="4" fontId="6" fillId="0" borderId="0" xfId="0" applyNumberFormat="1" applyFont="1" applyProtection="1">
      <protection locked="0"/>
    </xf>
    <xf numFmtId="0" fontId="4" fillId="2" borderId="1" xfId="0" applyFont="1" applyFill="1" applyBorder="1" applyProtection="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Protection="1">
      <protection locked="0"/>
    </xf>
    <xf numFmtId="0" fontId="13" fillId="2" borderId="6" xfId="0" applyFont="1" applyFill="1" applyBorder="1" applyAlignment="1" applyProtection="1">
      <alignment horizontal="center" vertical="center" wrapText="1"/>
      <protection locked="0"/>
    </xf>
    <xf numFmtId="0" fontId="3" fillId="0" borderId="8" xfId="0" applyFont="1" applyBorder="1"/>
    <xf numFmtId="3" fontId="4" fillId="0" borderId="8" xfId="0" applyNumberFormat="1" applyFont="1" applyBorder="1" applyProtection="1">
      <protection locked="0"/>
    </xf>
    <xf numFmtId="4" fontId="4" fillId="0" borderId="8" xfId="0" applyNumberFormat="1" applyFont="1" applyBorder="1" applyProtection="1">
      <protection locked="0"/>
    </xf>
    <xf numFmtId="4" fontId="3" fillId="0" borderId="0" xfId="0" applyNumberFormat="1" applyFont="1" applyProtection="1">
      <protection locked="0"/>
    </xf>
    <xf numFmtId="4" fontId="4" fillId="0" borderId="0" xfId="0" applyNumberFormat="1" applyFont="1" applyAlignment="1" applyProtection="1">
      <alignment horizontal="right"/>
      <protection locked="0"/>
    </xf>
    <xf numFmtId="3" fontId="3" fillId="0" borderId="7" xfId="0" applyNumberFormat="1" applyFont="1" applyBorder="1" applyProtection="1">
      <protection locked="0"/>
    </xf>
    <xf numFmtId="4" fontId="3" fillId="0" borderId="7" xfId="0" applyNumberFormat="1" applyFont="1" applyBorder="1" applyProtection="1">
      <protection locked="0"/>
    </xf>
    <xf numFmtId="4" fontId="4" fillId="0" borderId="7" xfId="0" applyNumberFormat="1" applyFont="1" applyBorder="1" applyAlignment="1" applyProtection="1">
      <alignment horizontal="right"/>
      <protection locked="0"/>
    </xf>
    <xf numFmtId="166" fontId="1" fillId="0" borderId="0" xfId="0" applyNumberFormat="1" applyFont="1"/>
    <xf numFmtId="37" fontId="7" fillId="0" borderId="0" xfId="0" applyNumberFormat="1" applyFont="1"/>
    <xf numFmtId="3" fontId="3" fillId="0" borderId="0" xfId="0" applyNumberFormat="1" applyFont="1" applyAlignment="1">
      <alignment horizontal="right"/>
    </xf>
    <xf numFmtId="3" fontId="7" fillId="0" borderId="0" xfId="0" applyNumberFormat="1" applyFont="1"/>
    <xf numFmtId="0" fontId="4" fillId="0" borderId="10" xfId="0" applyFont="1" applyBorder="1" applyAlignment="1" applyProtection="1">
      <alignment vertical="top" wrapText="1"/>
      <protection locked="0"/>
    </xf>
    <xf numFmtId="0" fontId="15" fillId="0" borderId="0" xfId="0" applyFont="1" applyAlignment="1" applyProtection="1">
      <alignment horizontal="center"/>
      <protection locked="0"/>
    </xf>
    <xf numFmtId="0" fontId="14" fillId="0" borderId="0" xfId="0" applyFont="1" applyAlignment="1" applyProtection="1">
      <alignment horizontal="center"/>
      <protection locked="0"/>
    </xf>
    <xf numFmtId="0" fontId="3" fillId="0" borderId="12"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9" fillId="2" borderId="9" xfId="0" applyFont="1" applyFill="1" applyBorder="1" applyAlignment="1" applyProtection="1">
      <alignment horizontal="center" vertical="center" wrapText="1"/>
      <protection locked="0"/>
    </xf>
    <xf numFmtId="0" fontId="4" fillId="0" borderId="10" xfId="0" applyFont="1" applyBorder="1" applyAlignment="1">
      <alignment horizontal="center" vertical="center" wrapText="1"/>
    </xf>
    <xf numFmtId="0" fontId="8" fillId="0" borderId="0" xfId="0" applyFont="1" applyAlignment="1" applyProtection="1">
      <alignment horizontal="center"/>
      <protection locked="0"/>
    </xf>
    <xf numFmtId="0" fontId="10" fillId="2" borderId="10" xfId="0" applyFont="1" applyFill="1" applyBorder="1" applyAlignment="1" applyProtection="1">
      <alignment horizontal="center" vertical="center" wrapText="1"/>
      <protection locked="0"/>
    </xf>
  </cellXfs>
  <cellStyles count="11">
    <cellStyle name="Komma" xfId="1" builtinId="3"/>
    <cellStyle name="Normal" xfId="0" builtinId="0"/>
    <cellStyle name="Normal 12 2" xfId="9" xr:uid="{00000000-0005-0000-0000-000002000000}"/>
    <cellStyle name="Normal 2" xfId="10" xr:uid="{00000000-0005-0000-0000-000003000000}"/>
    <cellStyle name="Normal 2 2" xfId="3" xr:uid="{00000000-0005-0000-0000-000004000000}"/>
    <cellStyle name="Normal 3 2" xfId="5" xr:uid="{00000000-0005-0000-0000-000005000000}"/>
    <cellStyle name="Normal 4 2" xfId="4" xr:uid="{00000000-0005-0000-0000-000006000000}"/>
    <cellStyle name="Normal 6" xfId="2" xr:uid="{00000000-0005-0000-0000-000007000000}"/>
    <cellStyle name="Normal 6 2" xfId="7" xr:uid="{00000000-0005-0000-0000-000008000000}"/>
    <cellStyle name="Normal 7" xfId="8" xr:uid="{00000000-0005-0000-0000-000009000000}"/>
    <cellStyle name="Normal 9 2" xfId="6"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6"/>
  <sheetViews>
    <sheetView tabSelected="1" view="pageBreakPreview" zoomScaleNormal="100" zoomScaleSheetLayoutView="100" workbookViewId="0">
      <selection activeCell="K12" sqref="K12"/>
    </sheetView>
  </sheetViews>
  <sheetFormatPr defaultRowHeight="12" x14ac:dyDescent="0.2"/>
  <cols>
    <col min="1" max="1" width="5.140625" style="50" customWidth="1"/>
    <col min="2" max="2" width="49.85546875" style="50" customWidth="1"/>
    <col min="3" max="6" width="12.42578125" style="50" customWidth="1"/>
  </cols>
  <sheetData>
    <row r="1" spans="1:6" ht="18" x14ac:dyDescent="0.25">
      <c r="A1" s="118" t="s">
        <v>170</v>
      </c>
      <c r="B1" s="119"/>
      <c r="C1" s="119"/>
      <c r="D1" s="119"/>
      <c r="E1" s="119"/>
      <c r="F1" s="119"/>
    </row>
    <row r="2" spans="1:6" ht="12.75" x14ac:dyDescent="0.2">
      <c r="A2" s="69"/>
      <c r="B2" s="27"/>
      <c r="C2" s="69"/>
      <c r="D2" s="69"/>
      <c r="E2" s="69"/>
      <c r="F2" s="69"/>
    </row>
    <row r="3" spans="1:6" ht="45" x14ac:dyDescent="0.2">
      <c r="A3" s="70"/>
      <c r="B3" s="71" t="s">
        <v>0</v>
      </c>
      <c r="C3" s="72" t="s">
        <v>136</v>
      </c>
      <c r="D3" s="72" t="s">
        <v>169</v>
      </c>
      <c r="E3" s="73" t="s">
        <v>1</v>
      </c>
      <c r="F3" s="73" t="s">
        <v>2</v>
      </c>
    </row>
    <row r="4" spans="1:6" x14ac:dyDescent="0.2">
      <c r="A4" s="74" t="s">
        <v>3</v>
      </c>
      <c r="B4" s="75"/>
      <c r="C4" s="73" t="s">
        <v>4</v>
      </c>
      <c r="D4" s="73" t="s">
        <v>4</v>
      </c>
      <c r="E4" s="73" t="s">
        <v>5</v>
      </c>
      <c r="F4" s="73" t="s">
        <v>6</v>
      </c>
    </row>
    <row r="5" spans="1:6" x14ac:dyDescent="0.2">
      <c r="A5" s="69"/>
      <c r="B5" s="12"/>
      <c r="C5" s="12"/>
      <c r="D5" s="12"/>
      <c r="E5" s="76"/>
      <c r="F5" s="76"/>
    </row>
    <row r="6" spans="1:6" ht="12.75" x14ac:dyDescent="0.2">
      <c r="A6" s="27" t="s">
        <v>7</v>
      </c>
      <c r="B6" s="35"/>
      <c r="C6" s="5"/>
      <c r="D6" s="5"/>
      <c r="E6" s="77"/>
      <c r="F6" s="77"/>
    </row>
    <row r="7" spans="1:6" ht="12.75" x14ac:dyDescent="0.2">
      <c r="A7" s="5"/>
      <c r="B7" s="19" t="s">
        <v>8</v>
      </c>
      <c r="C7" s="78">
        <v>719</v>
      </c>
      <c r="D7" s="78">
        <v>5772</v>
      </c>
      <c r="E7" s="77"/>
      <c r="F7" s="79">
        <f>IF(C7=0,"-",(D7-C7)*100/C7)</f>
        <v>702.7816411682893</v>
      </c>
    </row>
    <row r="8" spans="1:6" ht="12.75" x14ac:dyDescent="0.2">
      <c r="A8" s="5">
        <v>1</v>
      </c>
      <c r="B8" s="19" t="s">
        <v>9</v>
      </c>
      <c r="C8" s="78">
        <v>46000</v>
      </c>
      <c r="D8" s="78">
        <v>44800</v>
      </c>
      <c r="E8" s="77"/>
      <c r="F8" s="79">
        <f>IF(C8=0,"-",(D8-C8)*100/C8)</f>
        <v>-2.6086956521739131</v>
      </c>
    </row>
    <row r="9" spans="1:6" ht="12.75" x14ac:dyDescent="0.2">
      <c r="A9" s="5">
        <v>2</v>
      </c>
      <c r="B9" s="19" t="s">
        <v>10</v>
      </c>
      <c r="C9" s="78">
        <v>31604</v>
      </c>
      <c r="D9" s="78">
        <v>31604</v>
      </c>
      <c r="E9" s="77"/>
      <c r="F9" s="79">
        <f>IF(C9=0,"-",(D9-C9)*100/C9)</f>
        <v>0</v>
      </c>
    </row>
    <row r="10" spans="1:6" ht="12.75" x14ac:dyDescent="0.2">
      <c r="A10" s="5">
        <v>3</v>
      </c>
      <c r="B10" s="19" t="s">
        <v>11</v>
      </c>
      <c r="C10" s="78">
        <v>0</v>
      </c>
      <c r="D10" s="78">
        <v>0</v>
      </c>
      <c r="E10" s="77"/>
      <c r="F10" s="79" t="str">
        <f>IF(C10=0,"-",(D10-C10)*100/C10)</f>
        <v>-</v>
      </c>
    </row>
    <row r="11" spans="1:6" ht="12.75" x14ac:dyDescent="0.2">
      <c r="A11" s="5">
        <v>4</v>
      </c>
      <c r="B11" s="19" t="s">
        <v>12</v>
      </c>
      <c r="C11" s="78">
        <v>-150</v>
      </c>
      <c r="D11" s="78">
        <v>-150</v>
      </c>
      <c r="E11" s="77"/>
      <c r="F11" s="79">
        <f>IF(C11=0,"-",(D11-C11)*100/C11)</f>
        <v>0</v>
      </c>
    </row>
    <row r="12" spans="1:6" ht="12.75" x14ac:dyDescent="0.2">
      <c r="A12" s="5"/>
      <c r="B12" s="19"/>
      <c r="C12" s="78"/>
      <c r="D12" s="78"/>
      <c r="E12" s="77"/>
      <c r="F12" s="79"/>
    </row>
    <row r="13" spans="1:6" ht="13.5" thickBot="1" x14ac:dyDescent="0.25">
      <c r="A13" s="5"/>
      <c r="B13" s="80" t="s">
        <v>13</v>
      </c>
      <c r="C13" s="81">
        <f>SUM(C7:C11)</f>
        <v>78173</v>
      </c>
      <c r="D13" s="81">
        <f>SUM(D7:D11)</f>
        <v>82026</v>
      </c>
      <c r="E13" s="82"/>
      <c r="F13" s="83">
        <f>IF(C13=0,"-",(D13-C13)*100/C13)</f>
        <v>4.9288117380681307</v>
      </c>
    </row>
    <row r="14" spans="1:6" ht="13.5" thickTop="1" x14ac:dyDescent="0.2">
      <c r="A14" s="5"/>
      <c r="B14" s="84"/>
      <c r="C14" s="85"/>
      <c r="D14" s="85"/>
      <c r="E14" s="77"/>
      <c r="F14" s="79"/>
    </row>
    <row r="15" spans="1:6" ht="12.75" x14ac:dyDescent="0.2">
      <c r="A15" s="27" t="s">
        <v>14</v>
      </c>
      <c r="B15" s="35"/>
      <c r="C15" s="78"/>
      <c r="D15" s="78"/>
      <c r="E15" s="77"/>
      <c r="F15" s="77"/>
    </row>
    <row r="16" spans="1:6" ht="12.75" x14ac:dyDescent="0.2">
      <c r="A16" s="5"/>
      <c r="B16" s="84" t="s">
        <v>15</v>
      </c>
      <c r="C16" s="78"/>
      <c r="D16" s="78"/>
      <c r="E16" s="77"/>
      <c r="F16" s="77"/>
    </row>
    <row r="17" spans="1:6" ht="12.75" x14ac:dyDescent="0.2">
      <c r="A17" s="5"/>
      <c r="B17" s="19" t="s">
        <v>16</v>
      </c>
      <c r="C17" s="68">
        <f>SUMIF('Suppl. oplysn. Ændringsbudget'!A:A,B17,'Suppl. oplysn. Ændringsbudget'!C:C)</f>
        <v>12115</v>
      </c>
      <c r="D17" s="68">
        <f>SUMIF('Suppl. oplysn. Ændringsbudget'!A:A,B17,'Suppl. oplysn. Ændringsbudget'!D:D)</f>
        <v>12115</v>
      </c>
      <c r="E17" s="77">
        <f t="shared" ref="E17:E27" si="0">(D17/D$29)*100</f>
        <v>14.963440541475222</v>
      </c>
      <c r="F17" s="79">
        <f t="shared" ref="F17:F27" si="1">IF(C17=0,"-",(D17-C17)*100/C17)</f>
        <v>0</v>
      </c>
    </row>
    <row r="18" spans="1:6" ht="12.75" x14ac:dyDescent="0.2">
      <c r="A18" s="5"/>
      <c r="B18" s="35" t="s">
        <v>17</v>
      </c>
      <c r="C18" s="68">
        <f>SUMIF('Suppl. oplysn. Ændringsbudget'!A:A,B18,'Suppl. oplysn. Ændringsbudget'!C:C)</f>
        <v>53765</v>
      </c>
      <c r="D18" s="68">
        <f>SUMIF('Suppl. oplysn. Ændringsbudget'!A:A,B18,'Suppl. oplysn. Ændringsbudget'!D:D)</f>
        <v>56725</v>
      </c>
      <c r="E18" s="77">
        <f t="shared" si="0"/>
        <v>70.062002865471072</v>
      </c>
      <c r="F18" s="79">
        <f t="shared" si="1"/>
        <v>5.5054403422300755</v>
      </c>
    </row>
    <row r="19" spans="1:6" ht="12.75" x14ac:dyDescent="0.2">
      <c r="A19" s="5"/>
      <c r="B19" s="19" t="s">
        <v>18</v>
      </c>
      <c r="C19" s="68">
        <f>SUMIF('Suppl. oplysn. Ændringsbudget'!A:A,B19,'Suppl. oplysn. Ændringsbudget'!C:C)</f>
        <v>0</v>
      </c>
      <c r="D19" s="68">
        <f>SUMIF('Suppl. oplysn. Ændringsbudget'!A:A,B19,'Suppl. oplysn. Ændringsbudget'!D:D)</f>
        <v>0</v>
      </c>
      <c r="E19" s="77">
        <f t="shared" si="0"/>
        <v>0</v>
      </c>
      <c r="F19" s="79" t="str">
        <f t="shared" si="1"/>
        <v>-</v>
      </c>
    </row>
    <row r="20" spans="1:6" ht="12.75" x14ac:dyDescent="0.2">
      <c r="A20" s="5"/>
      <c r="B20" s="19" t="s">
        <v>19</v>
      </c>
      <c r="C20" s="68">
        <f>SUMIF('Suppl. oplysn. Ændringsbudget'!A:A,B20,'Suppl. oplysn. Ændringsbudget'!C:C)</f>
        <v>679</v>
      </c>
      <c r="D20" s="68">
        <f>SUMIF('Suppl. oplysn. Ændringsbudget'!A:A,B20,'Suppl. oplysn. Ændringsbudget'!D:D)</f>
        <v>679</v>
      </c>
      <c r="E20" s="77">
        <f t="shared" si="0"/>
        <v>0.83864433575416231</v>
      </c>
      <c r="F20" s="79">
        <f t="shared" si="1"/>
        <v>0</v>
      </c>
    </row>
    <row r="21" spans="1:6" ht="12.75" x14ac:dyDescent="0.2">
      <c r="A21" s="5"/>
      <c r="B21" s="19" t="s">
        <v>20</v>
      </c>
      <c r="C21" s="68">
        <f>SUMIF('Suppl. oplysn. Ændringsbudget'!A:A,B21,'Suppl. oplysn. Ændringsbudget'!C:C)</f>
        <v>0</v>
      </c>
      <c r="D21" s="68">
        <f>SUMIF('Suppl. oplysn. Ændringsbudget'!A:A,B21,'Suppl. oplysn. Ændringsbudget'!D:D)</f>
        <v>0</v>
      </c>
      <c r="E21" s="77">
        <f t="shared" si="0"/>
        <v>0</v>
      </c>
      <c r="F21" s="79" t="str">
        <f t="shared" si="1"/>
        <v>-</v>
      </c>
    </row>
    <row r="22" spans="1:6" ht="12.75" x14ac:dyDescent="0.2">
      <c r="A22" s="5"/>
      <c r="B22" s="19" t="s">
        <v>21</v>
      </c>
      <c r="C22" s="68">
        <f>SUMIF('Suppl. oplysn. Ændringsbudget'!A:A,B22,'Suppl. oplysn. Ændringsbudget'!C:C)</f>
        <v>6295</v>
      </c>
      <c r="D22" s="68">
        <f>SUMIF('Suppl. oplysn. Ændringsbudget'!A:A,B22,'Suppl. oplysn. Ændringsbudget'!D:D)</f>
        <v>6295</v>
      </c>
      <c r="E22" s="77">
        <f t="shared" si="0"/>
        <v>7.7750605207252601</v>
      </c>
      <c r="F22" s="79">
        <f t="shared" si="1"/>
        <v>0</v>
      </c>
    </row>
    <row r="23" spans="1:6" ht="12.75" x14ac:dyDescent="0.2">
      <c r="A23" s="30"/>
      <c r="B23" s="19" t="s">
        <v>22</v>
      </c>
      <c r="C23" s="68">
        <f>SUMIF('Suppl. oplysn. Ændringsbudget'!A:A,B23,'Suppl. oplysn. Ændringsbudget'!C:C)</f>
        <v>0</v>
      </c>
      <c r="D23" s="68">
        <f>SUMIF('Suppl. oplysn. Ændringsbudget'!A:A,B23,'Suppl. oplysn. Ændringsbudget'!D:D)</f>
        <v>0</v>
      </c>
      <c r="E23" s="77">
        <f t="shared" si="0"/>
        <v>0</v>
      </c>
      <c r="F23" s="79" t="str">
        <f t="shared" si="1"/>
        <v>-</v>
      </c>
    </row>
    <row r="24" spans="1:6" ht="12.75" x14ac:dyDescent="0.2">
      <c r="A24" s="30"/>
      <c r="B24" s="19" t="s">
        <v>23</v>
      </c>
      <c r="C24" s="68">
        <f>SUMIF('Suppl. oplysn. Ændringsbudget'!A:A,B24,'Suppl. oplysn. Ændringsbudget'!C:C)</f>
        <v>0</v>
      </c>
      <c r="D24" s="68">
        <f>SUMIF('Suppl. oplysn. Ændringsbudget'!A:A,B24,'Suppl. oplysn. Ændringsbudget'!D:D)</f>
        <v>0</v>
      </c>
      <c r="E24" s="77">
        <f t="shared" si="0"/>
        <v>0</v>
      </c>
      <c r="F24" s="79" t="str">
        <f t="shared" si="1"/>
        <v>-</v>
      </c>
    </row>
    <row r="25" spans="1:6" ht="12.75" x14ac:dyDescent="0.2">
      <c r="A25" s="30"/>
      <c r="B25" s="19" t="s">
        <v>24</v>
      </c>
      <c r="C25" s="68">
        <f>SUMIF('Suppl. oplysn. Ændringsbudget'!A:A,B25,'Suppl. oplysn. Ændringsbudget'!C:C)</f>
        <v>0</v>
      </c>
      <c r="D25" s="68">
        <f>SUMIF('Suppl. oplysn. Ændringsbudget'!A:A,B25,'Suppl. oplysn. Ændringsbudget'!D:D)</f>
        <v>0</v>
      </c>
      <c r="E25" s="77">
        <f t="shared" si="0"/>
        <v>0</v>
      </c>
      <c r="F25" s="79" t="str">
        <f t="shared" si="1"/>
        <v>-</v>
      </c>
    </row>
    <row r="26" spans="1:6" ht="12.75" x14ac:dyDescent="0.2">
      <c r="A26" s="5">
        <v>5</v>
      </c>
      <c r="B26" s="19" t="s">
        <v>25</v>
      </c>
      <c r="C26" s="68">
        <f>SUMIF('Suppl. oplysn. Ændringsbudget'!A:A,B26,'Suppl. oplysn. Ændringsbudget'!C:C)</f>
        <v>0</v>
      </c>
      <c r="D26" s="68">
        <f>SUMIF('Suppl. oplysn. Ændringsbudget'!A:A,B26,'Suppl. oplysn. Ændringsbudget'!D:D)</f>
        <v>0</v>
      </c>
      <c r="E26" s="77">
        <f t="shared" si="0"/>
        <v>0</v>
      </c>
      <c r="F26" s="79" t="str">
        <f t="shared" si="1"/>
        <v>-</v>
      </c>
    </row>
    <row r="27" spans="1:6" ht="12.75" x14ac:dyDescent="0.2">
      <c r="A27" s="5"/>
      <c r="B27" s="35" t="s">
        <v>83</v>
      </c>
      <c r="C27" s="68">
        <f>SUMIF('Suppl. oplysn. Ændringsbudget'!A:A,B27,'Suppl. oplysn. Ændringsbudget'!C:C)</f>
        <v>4650</v>
      </c>
      <c r="D27" s="68">
        <f>SUMIF('Suppl. oplysn. Ændringsbudget'!A:A,B27,'Suppl. oplysn. Ændringsbudget'!D:D)</f>
        <v>5150</v>
      </c>
      <c r="E27" s="77">
        <f t="shared" si="0"/>
        <v>6.36085173657428</v>
      </c>
      <c r="F27" s="79">
        <f t="shared" si="1"/>
        <v>10.75268817204301</v>
      </c>
    </row>
    <row r="28" spans="1:6" ht="12.75" x14ac:dyDescent="0.2">
      <c r="A28" s="5"/>
      <c r="B28" s="86"/>
      <c r="C28" s="87"/>
      <c r="D28" s="87"/>
      <c r="E28" s="77"/>
      <c r="F28" s="79"/>
    </row>
    <row r="29" spans="1:6" ht="13.5" thickBot="1" x14ac:dyDescent="0.25">
      <c r="A29" s="5"/>
      <c r="B29" s="80" t="s">
        <v>26</v>
      </c>
      <c r="C29" s="88">
        <f>SUM(C17:C27)</f>
        <v>77504</v>
      </c>
      <c r="D29" s="88">
        <f>SUM(D17:D27)</f>
        <v>80964</v>
      </c>
      <c r="E29" s="89">
        <f>(D29/D$29)*100</f>
        <v>100</v>
      </c>
      <c r="F29" s="83">
        <f>IF(C29=0,"-",(D29-C29)*100/C29)</f>
        <v>4.4642857142857144</v>
      </c>
    </row>
    <row r="30" spans="1:6" ht="13.5" thickTop="1" x14ac:dyDescent="0.2">
      <c r="A30" s="5"/>
      <c r="B30" s="84"/>
      <c r="C30" s="85"/>
      <c r="D30" s="85"/>
      <c r="E30" s="77"/>
      <c r="F30" s="79"/>
    </row>
    <row r="31" spans="1:6" ht="12.75" x14ac:dyDescent="0.2">
      <c r="A31" s="5">
        <v>6</v>
      </c>
      <c r="B31" s="84" t="s">
        <v>27</v>
      </c>
      <c r="C31" s="90"/>
      <c r="D31" s="90"/>
      <c r="E31" s="91"/>
      <c r="F31" s="79"/>
    </row>
    <row r="32" spans="1:6" ht="12.75" x14ac:dyDescent="0.2">
      <c r="A32" s="5">
        <v>7</v>
      </c>
      <c r="B32" s="19" t="s">
        <v>28</v>
      </c>
      <c r="C32" s="90"/>
      <c r="D32" s="90"/>
      <c r="E32" s="91"/>
      <c r="F32" s="79" t="str">
        <f t="shared" ref="F32:F38" si="2">IF(C32=0,"-",(D32-C32)*100/C32)</f>
        <v>-</v>
      </c>
    </row>
    <row r="33" spans="1:6" ht="12.75" x14ac:dyDescent="0.2">
      <c r="A33" s="5"/>
      <c r="B33" s="19" t="s">
        <v>29</v>
      </c>
      <c r="C33" s="78">
        <v>100</v>
      </c>
      <c r="D33" s="78">
        <v>100</v>
      </c>
      <c r="E33" s="77"/>
      <c r="F33" s="79">
        <f t="shared" si="2"/>
        <v>0</v>
      </c>
    </row>
    <row r="34" spans="1:6" ht="12.75" x14ac:dyDescent="0.2">
      <c r="A34" s="5"/>
      <c r="B34" s="19" t="s">
        <v>30</v>
      </c>
      <c r="C34" s="78"/>
      <c r="D34" s="78"/>
      <c r="E34" s="77"/>
      <c r="F34" s="79" t="str">
        <f t="shared" si="2"/>
        <v>-</v>
      </c>
    </row>
    <row r="35" spans="1:6" ht="12.75" x14ac:dyDescent="0.2">
      <c r="A35" s="5"/>
      <c r="B35" s="19" t="s">
        <v>31</v>
      </c>
      <c r="C35" s="78">
        <v>100</v>
      </c>
      <c r="D35" s="78">
        <v>100</v>
      </c>
      <c r="E35" s="77"/>
      <c r="F35" s="79">
        <f t="shared" si="2"/>
        <v>0</v>
      </c>
    </row>
    <row r="36" spans="1:6" ht="12.75" x14ac:dyDescent="0.2">
      <c r="A36" s="5"/>
      <c r="B36" s="19" t="s">
        <v>32</v>
      </c>
      <c r="C36" s="78"/>
      <c r="D36" s="78"/>
      <c r="E36" s="77"/>
      <c r="F36" s="79" t="str">
        <f t="shared" si="2"/>
        <v>-</v>
      </c>
    </row>
    <row r="37" spans="1:6" ht="12.75" x14ac:dyDescent="0.2">
      <c r="A37" s="5">
        <v>8</v>
      </c>
      <c r="B37" s="19" t="s">
        <v>33</v>
      </c>
      <c r="C37" s="78">
        <v>440</v>
      </c>
      <c r="D37" s="78">
        <v>440</v>
      </c>
      <c r="E37" s="77"/>
      <c r="F37" s="79">
        <f t="shared" si="2"/>
        <v>0</v>
      </c>
    </row>
    <row r="38" spans="1:6" ht="12.75" x14ac:dyDescent="0.2">
      <c r="A38" s="5">
        <v>9</v>
      </c>
      <c r="B38" s="19" t="s">
        <v>34</v>
      </c>
      <c r="C38" s="78"/>
      <c r="D38" s="78"/>
      <c r="E38" s="77"/>
      <c r="F38" s="79" t="str">
        <f t="shared" si="2"/>
        <v>-</v>
      </c>
    </row>
    <row r="39" spans="1:6" ht="12.75" x14ac:dyDescent="0.2">
      <c r="A39" s="5"/>
      <c r="B39" s="19"/>
      <c r="C39" s="78"/>
      <c r="D39" s="78"/>
      <c r="E39" s="77"/>
      <c r="F39" s="79"/>
    </row>
    <row r="40" spans="1:6" ht="13.5" thickBot="1" x14ac:dyDescent="0.25">
      <c r="A40" s="5"/>
      <c r="B40" s="80" t="s">
        <v>35</v>
      </c>
      <c r="C40" s="92">
        <f>SUM(C32:C38)</f>
        <v>640</v>
      </c>
      <c r="D40" s="92">
        <f>SUM(D32:D38)</f>
        <v>640</v>
      </c>
      <c r="E40" s="89"/>
      <c r="F40" s="83">
        <f>IF(C40=0,"-",(D40-C40)*100/C40)</f>
        <v>0</v>
      </c>
    </row>
    <row r="41" spans="1:6" ht="13.5" thickTop="1" x14ac:dyDescent="0.2">
      <c r="A41" s="5"/>
      <c r="B41" s="84"/>
      <c r="C41" s="93"/>
      <c r="D41" s="93"/>
      <c r="E41" s="91"/>
      <c r="F41" s="79"/>
    </row>
    <row r="42" spans="1:6" ht="12.75" x14ac:dyDescent="0.2">
      <c r="A42" s="5"/>
      <c r="B42" s="35"/>
      <c r="C42" s="94"/>
      <c r="D42" s="94"/>
      <c r="E42" s="77"/>
      <c r="F42" s="79"/>
    </row>
    <row r="43" spans="1:6" ht="13.5" thickBot="1" x14ac:dyDescent="0.25">
      <c r="A43" s="5"/>
      <c r="B43" s="80" t="s">
        <v>36</v>
      </c>
      <c r="C43" s="81">
        <f>(C29+C40)</f>
        <v>78144</v>
      </c>
      <c r="D43" s="81">
        <f>(D29+D40)</f>
        <v>81604</v>
      </c>
      <c r="E43" s="82"/>
      <c r="F43" s="83">
        <f>IF(C43=0,"-",(D43-C43)*100/C43)</f>
        <v>4.4277231777231778</v>
      </c>
    </row>
    <row r="44" spans="1:6" ht="13.5" thickTop="1" x14ac:dyDescent="0.2">
      <c r="A44" s="5"/>
      <c r="B44" s="35"/>
      <c r="C44" s="19"/>
      <c r="D44" s="19"/>
      <c r="E44" s="95"/>
      <c r="F44" s="95"/>
    </row>
    <row r="45" spans="1:6" ht="12.75" x14ac:dyDescent="0.2">
      <c r="A45" s="5">
        <v>10</v>
      </c>
      <c r="B45" s="84" t="s">
        <v>37</v>
      </c>
      <c r="C45" s="78">
        <f>C13-C43</f>
        <v>29</v>
      </c>
      <c r="D45" s="78">
        <f>D13-D43</f>
        <v>422</v>
      </c>
      <c r="E45" s="95"/>
      <c r="F45" s="95"/>
    </row>
    <row r="46" spans="1:6" ht="12.75" x14ac:dyDescent="0.2">
      <c r="A46" s="5"/>
      <c r="B46" s="19" t="s">
        <v>38</v>
      </c>
      <c r="C46" s="96">
        <f>(C45/C43)*100</f>
        <v>3.7110974610974609E-2</v>
      </c>
      <c r="D46" s="96">
        <f>(D45/D43)*100</f>
        <v>0.51713151316111949</v>
      </c>
      <c r="E46" s="95"/>
      <c r="F46" s="95"/>
    </row>
    <row r="47" spans="1:6" ht="12.75" x14ac:dyDescent="0.2">
      <c r="A47" s="5"/>
      <c r="B47" s="35"/>
      <c r="C47" s="97"/>
      <c r="D47" s="97"/>
      <c r="E47" s="98"/>
      <c r="F47" s="98"/>
    </row>
    <row r="48" spans="1:6" ht="18" x14ac:dyDescent="0.25">
      <c r="A48" s="118" t="str">
        <f>A1</f>
        <v>Mælkeafgiftsfonden - Ændringsbudget</v>
      </c>
      <c r="B48" s="118"/>
      <c r="C48" s="118"/>
      <c r="D48" s="118"/>
      <c r="E48" s="118"/>
      <c r="F48" s="118"/>
    </row>
    <row r="49" spans="1:6" ht="12.75" x14ac:dyDescent="0.2">
      <c r="A49" s="5"/>
      <c r="B49" s="27"/>
      <c r="C49" s="5"/>
      <c r="D49" s="5"/>
      <c r="E49" s="5"/>
      <c r="F49" s="5"/>
    </row>
    <row r="50" spans="1:6" ht="51" x14ac:dyDescent="0.2">
      <c r="A50" s="99"/>
      <c r="B50" s="100" t="s">
        <v>0</v>
      </c>
      <c r="C50" s="101" t="str">
        <f>C3</f>
        <v>Budget
2022</v>
      </c>
      <c r="D50" s="101" t="str">
        <f>D3</f>
        <v>Ændrings-
budget
2022</v>
      </c>
      <c r="E50" s="102" t="s">
        <v>1</v>
      </c>
      <c r="F50" s="102" t="s">
        <v>2</v>
      </c>
    </row>
    <row r="51" spans="1:6" ht="12.75" x14ac:dyDescent="0.2">
      <c r="A51" s="103" t="s">
        <v>3</v>
      </c>
      <c r="B51" s="104"/>
      <c r="C51" s="102" t="s">
        <v>4</v>
      </c>
      <c r="D51" s="102" t="s">
        <v>4</v>
      </c>
      <c r="E51" s="102" t="s">
        <v>5</v>
      </c>
      <c r="F51" s="102" t="s">
        <v>6</v>
      </c>
    </row>
    <row r="52" spans="1:6" ht="12.75" x14ac:dyDescent="0.2">
      <c r="A52" s="5"/>
      <c r="B52" s="35"/>
      <c r="C52" s="97"/>
      <c r="D52" s="97"/>
      <c r="E52" s="98"/>
      <c r="F52" s="98"/>
    </row>
    <row r="53" spans="1:6" ht="12.75" x14ac:dyDescent="0.2">
      <c r="A53" s="5">
        <v>8</v>
      </c>
      <c r="B53" s="105" t="s">
        <v>39</v>
      </c>
      <c r="C53" s="106"/>
      <c r="D53" s="106"/>
      <c r="E53" s="107"/>
      <c r="F53" s="107"/>
    </row>
    <row r="54" spans="1:6" ht="12.75" x14ac:dyDescent="0.2">
      <c r="A54" s="5"/>
      <c r="B54" s="84"/>
      <c r="C54" s="78"/>
      <c r="D54" s="78"/>
      <c r="E54" s="95"/>
      <c r="F54" s="95"/>
    </row>
    <row r="55" spans="1:6" ht="12.75" x14ac:dyDescent="0.2">
      <c r="A55" s="5"/>
      <c r="B55" s="84" t="s">
        <v>40</v>
      </c>
      <c r="C55" s="27"/>
      <c r="D55" s="27"/>
      <c r="E55" s="108"/>
      <c r="F55" s="108"/>
    </row>
    <row r="56" spans="1:6" ht="12.75" x14ac:dyDescent="0.2">
      <c r="A56" s="5"/>
      <c r="B56" s="5" t="s">
        <v>180</v>
      </c>
      <c r="C56" s="78">
        <f>'Suppl. oplysn. Ændringsbudget'!C7</f>
        <v>28514</v>
      </c>
      <c r="D56" s="78">
        <f>'Suppl. oplysn. Ændringsbudget'!D7</f>
        <v>29322</v>
      </c>
      <c r="E56" s="95">
        <f t="shared" ref="E56:E66" si="3">(D56/D$68)*100</f>
        <v>36.216096042685635</v>
      </c>
      <c r="F56" s="109">
        <f>IF(C56=0,"-",(D56-C56)*100/C56)</f>
        <v>2.8336957284141122</v>
      </c>
    </row>
    <row r="57" spans="1:6" ht="12.75" x14ac:dyDescent="0.2">
      <c r="A57" s="5"/>
      <c r="B57" s="5" t="s">
        <v>41</v>
      </c>
      <c r="C57" s="78">
        <f>'Suppl. oplysn. Ændringsbudget'!C48</f>
        <v>19980</v>
      </c>
      <c r="D57" s="78">
        <f>'Suppl. oplysn. Ændringsbudget'!D48</f>
        <v>20764</v>
      </c>
      <c r="E57" s="95">
        <f t="shared" si="3"/>
        <v>25.645966108393853</v>
      </c>
      <c r="F57" s="109">
        <f>IF(C57=0,"-",(D57-C57)*100/C57)</f>
        <v>3.9239239239239239</v>
      </c>
    </row>
    <row r="58" spans="1:6" ht="12.75" x14ac:dyDescent="0.2">
      <c r="A58" s="5"/>
      <c r="B58" s="5" t="s">
        <v>42</v>
      </c>
      <c r="C58" s="78">
        <f>'Suppl. oplysn. Ændringsbudget'!C78</f>
        <v>12350</v>
      </c>
      <c r="D58" s="78">
        <f>'Suppl. oplysn. Ændringsbudget'!D78</f>
        <v>12850</v>
      </c>
      <c r="E58" s="95">
        <f t="shared" si="3"/>
        <v>15.871251420384368</v>
      </c>
      <c r="F58" s="109">
        <f>IF(C58=0,"-",(D58-C58)*100/C58)</f>
        <v>4.048582995951417</v>
      </c>
    </row>
    <row r="59" spans="1:6" ht="12.75" x14ac:dyDescent="0.2">
      <c r="A59" s="5"/>
      <c r="B59" s="5" t="s">
        <v>43</v>
      </c>
      <c r="C59" s="78">
        <f>'Suppl. oplysn. Ændringsbudget'!C109</f>
        <v>7607</v>
      </c>
      <c r="D59" s="78">
        <f>'Suppl. oplysn. Ændringsbudget'!D109</f>
        <v>7906</v>
      </c>
      <c r="E59" s="95">
        <f t="shared" si="3"/>
        <v>9.7648337532730594</v>
      </c>
      <c r="F59" s="109">
        <f t="shared" ref="F59:F63" si="4">IF(C59=0,"-",(D59-C59)*100/C59)</f>
        <v>3.9305902458262127</v>
      </c>
    </row>
    <row r="60" spans="1:6" ht="12.75" x14ac:dyDescent="0.2">
      <c r="A60" s="5"/>
      <c r="B60" s="5" t="s">
        <v>46</v>
      </c>
      <c r="C60" s="78">
        <f>'Suppl. oplysn. Ændringsbudget'!C148</f>
        <v>2374</v>
      </c>
      <c r="D60" s="78">
        <f>'Suppl. oplysn. Ændringsbudget'!D148</f>
        <v>2374</v>
      </c>
      <c r="E60" s="95">
        <f t="shared" si="3"/>
        <v>2.932167383034435</v>
      </c>
      <c r="F60" s="109">
        <f>IF(C60=0,"-",(D60-C60)*100/C60)</f>
        <v>0</v>
      </c>
    </row>
    <row r="61" spans="1:6" ht="12.75" x14ac:dyDescent="0.2">
      <c r="A61" s="5"/>
      <c r="B61" s="5" t="s">
        <v>44</v>
      </c>
      <c r="C61" s="78">
        <f>'Suppl. oplysn. Ændringsbudget'!C133</f>
        <v>2309</v>
      </c>
      <c r="D61" s="78">
        <f>'Suppl. oplysn. Ændringsbudget'!D133</f>
        <v>2309</v>
      </c>
      <c r="E61" s="95">
        <f t="shared" si="3"/>
        <v>2.851884788300973</v>
      </c>
      <c r="F61" s="109">
        <f>IF(C61=0,"-",(D61-C61)*100/C61)</f>
        <v>0</v>
      </c>
    </row>
    <row r="62" spans="1:6" ht="12.75" x14ac:dyDescent="0.2">
      <c r="A62" s="5"/>
      <c r="B62" s="5" t="s">
        <v>47</v>
      </c>
      <c r="C62" s="78">
        <f>'Suppl. oplysn. Ændringsbudget'!C174</f>
        <v>1000</v>
      </c>
      <c r="D62" s="78">
        <f>'Suppl. oplysn. Ændringsbudget'!D174</f>
        <v>1644</v>
      </c>
      <c r="E62" s="95">
        <f t="shared" si="3"/>
        <v>2.0305320883355562</v>
      </c>
      <c r="F62" s="109">
        <f>IF(C62=0,"-",(D62-C62)*100/C62)</f>
        <v>64.400000000000006</v>
      </c>
    </row>
    <row r="63" spans="1:6" ht="12.75" x14ac:dyDescent="0.2">
      <c r="A63" s="5"/>
      <c r="B63" s="5" t="s">
        <v>45</v>
      </c>
      <c r="C63" s="78">
        <f>'Suppl. oplysn. Ændringsbudget'!C158</f>
        <v>1641</v>
      </c>
      <c r="D63" s="78">
        <f>'Suppl. oplysn. Ændringsbudget'!D158</f>
        <v>1641</v>
      </c>
      <c r="E63" s="95">
        <f t="shared" si="3"/>
        <v>2.0268267378093969</v>
      </c>
      <c r="F63" s="109">
        <f t="shared" si="4"/>
        <v>0</v>
      </c>
    </row>
    <row r="64" spans="1:6" ht="12.75" x14ac:dyDescent="0.2">
      <c r="A64" s="5"/>
      <c r="B64" s="5" t="s">
        <v>48</v>
      </c>
      <c r="C64" s="78">
        <f>'Suppl. oplysn. Ændringsbudget'!C166</f>
        <v>1250</v>
      </c>
      <c r="D64" s="78">
        <f>'Suppl. oplysn. Ændringsbudget'!D166</f>
        <v>1250</v>
      </c>
      <c r="E64" s="95">
        <f t="shared" si="3"/>
        <v>1.5438960525665728</v>
      </c>
      <c r="F64" s="109">
        <f>IF(C64=0,"-",(D64-C64)*100/C64)</f>
        <v>0</v>
      </c>
    </row>
    <row r="65" spans="1:6" ht="12.75" x14ac:dyDescent="0.2">
      <c r="A65" s="5"/>
      <c r="B65" s="5" t="s">
        <v>167</v>
      </c>
      <c r="C65" s="78">
        <f>'Suppl. oplysn. Ændringsbudget'!C195</f>
        <v>79</v>
      </c>
      <c r="D65" s="78">
        <f>'Suppl. oplysn. Ændringsbudget'!D195</f>
        <v>504</v>
      </c>
      <c r="E65" s="95">
        <f t="shared" si="3"/>
        <v>0.62249888839484213</v>
      </c>
      <c r="F65" s="109">
        <f>IF(C65=0,"-",(D65-C65)*100/C65)</f>
        <v>537.97468354430384</v>
      </c>
    </row>
    <row r="66" spans="1:6" ht="12.75" x14ac:dyDescent="0.2">
      <c r="A66" s="5"/>
      <c r="B66" s="5" t="s">
        <v>158</v>
      </c>
      <c r="C66" s="78">
        <f>'Suppl. oplysn. Ændringsbudget'!C187</f>
        <v>400</v>
      </c>
      <c r="D66" s="78">
        <f>'Suppl. oplysn. Ændringsbudget'!D187</f>
        <v>400</v>
      </c>
      <c r="E66" s="95">
        <f t="shared" si="3"/>
        <v>0.49404673682130323</v>
      </c>
      <c r="F66" s="109">
        <f t="shared" ref="F66" si="5">IF(C66=0,"-",(D66-C66)*100/C66)</f>
        <v>0</v>
      </c>
    </row>
    <row r="67" spans="1:6" ht="12.75" x14ac:dyDescent="0.2">
      <c r="A67" s="5"/>
      <c r="B67" s="5"/>
      <c r="C67" s="78"/>
      <c r="D67" s="78"/>
      <c r="E67" s="95"/>
      <c r="F67" s="109"/>
    </row>
    <row r="68" spans="1:6" ht="13.5" thickBot="1" x14ac:dyDescent="0.25">
      <c r="A68" s="5"/>
      <c r="B68" s="13" t="s">
        <v>49</v>
      </c>
      <c r="C68" s="110">
        <f>SUM(C56:C67)</f>
        <v>77504</v>
      </c>
      <c r="D68" s="110">
        <f>SUM(D56:D67)</f>
        <v>80964</v>
      </c>
      <c r="E68" s="111">
        <f>(D68/D$68)*100</f>
        <v>100</v>
      </c>
      <c r="F68" s="112">
        <f>IF(C68=0,"-",(D68-C68)*100/C68)</f>
        <v>4.4642857142857144</v>
      </c>
    </row>
    <row r="69" spans="1:6" ht="13.5" thickTop="1" x14ac:dyDescent="0.2">
      <c r="A69" s="5"/>
      <c r="B69" s="27"/>
      <c r="C69" s="90"/>
      <c r="D69" s="90"/>
      <c r="E69" s="108"/>
      <c r="F69" s="109"/>
    </row>
    <row r="70" spans="1:6" ht="12.75" x14ac:dyDescent="0.2">
      <c r="A70" s="5"/>
      <c r="B70" s="27"/>
      <c r="C70" s="90"/>
      <c r="D70" s="90"/>
      <c r="E70" s="108"/>
      <c r="F70" s="109"/>
    </row>
    <row r="71" spans="1:6" x14ac:dyDescent="0.2">
      <c r="C71" s="113">
        <f>C29-C68</f>
        <v>0</v>
      </c>
      <c r="D71" s="113">
        <f>D29-D68</f>
        <v>0</v>
      </c>
    </row>
    <row r="86" ht="29.25" customHeight="1" x14ac:dyDescent="0.2"/>
  </sheetData>
  <mergeCells count="2">
    <mergeCell ref="A1:F1"/>
    <mergeCell ref="A48:F48"/>
  </mergeCells>
  <pageMargins left="0.70866141732283472" right="0.70866141732283472" top="0.74803149606299213" bottom="0.74803149606299213" header="0.31496062992125984" footer="0.31496062992125984"/>
  <pageSetup paperSize="9" scale="95" orientation="portrait" r:id="rId1"/>
  <headerFooter>
    <oddFooter>&amp;L&amp;D&amp;C&amp;F &amp;A&amp;RSide &amp;P</oddFooter>
  </headerFooter>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tabSelected="1" workbookViewId="0">
      <selection activeCell="K12" sqref="K12"/>
    </sheetView>
  </sheetViews>
  <sheetFormatPr defaultRowHeight="12" x14ac:dyDescent="0.2"/>
  <cols>
    <col min="1" max="1" width="36.140625" style="3" customWidth="1"/>
    <col min="2" max="2" width="59.7109375" style="3" customWidth="1"/>
    <col min="3" max="16384" width="9.140625" style="3"/>
  </cols>
  <sheetData>
    <row r="1" spans="1:2" ht="13.5" thickBot="1" x14ac:dyDescent="0.25">
      <c r="A1" s="120" t="s">
        <v>177</v>
      </c>
      <c r="B1" s="121"/>
    </row>
    <row r="2" spans="1:2" ht="13.5" thickTop="1" x14ac:dyDescent="0.2">
      <c r="A2" s="65" t="s">
        <v>71</v>
      </c>
      <c r="B2" s="117" t="s">
        <v>174</v>
      </c>
    </row>
    <row r="3" spans="1:2" ht="25.5" x14ac:dyDescent="0.2">
      <c r="A3" s="66" t="s">
        <v>72</v>
      </c>
      <c r="B3" s="59" t="s">
        <v>166</v>
      </c>
    </row>
    <row r="4" spans="1:2" ht="12.75" x14ac:dyDescent="0.2">
      <c r="A4" s="66" t="s">
        <v>73</v>
      </c>
      <c r="B4" s="59" t="s">
        <v>95</v>
      </c>
    </row>
    <row r="5" spans="1:2" ht="12.75" x14ac:dyDescent="0.2">
      <c r="A5" s="66" t="s">
        <v>74</v>
      </c>
      <c r="B5" s="59" t="s">
        <v>94</v>
      </c>
    </row>
    <row r="6" spans="1:2" ht="12.75" x14ac:dyDescent="0.2">
      <c r="A6" s="66" t="s">
        <v>75</v>
      </c>
      <c r="B6" s="59" t="s">
        <v>95</v>
      </c>
    </row>
    <row r="7" spans="1:2" ht="51" x14ac:dyDescent="0.2">
      <c r="A7" s="66" t="s">
        <v>76</v>
      </c>
      <c r="B7" s="59" t="s">
        <v>96</v>
      </c>
    </row>
    <row r="8" spans="1:2" ht="12.75" x14ac:dyDescent="0.2">
      <c r="A8" s="1" t="s">
        <v>77</v>
      </c>
      <c r="B8" s="59" t="s">
        <v>95</v>
      </c>
    </row>
    <row r="9" spans="1:2" ht="165.75" x14ac:dyDescent="0.2">
      <c r="A9" s="1" t="s">
        <v>78</v>
      </c>
      <c r="B9" s="59" t="s">
        <v>181</v>
      </c>
    </row>
    <row r="10" spans="1:2" ht="12.75" x14ac:dyDescent="0.2">
      <c r="A10" s="1" t="s">
        <v>79</v>
      </c>
      <c r="B10" s="60" t="s">
        <v>95</v>
      </c>
    </row>
    <row r="11" spans="1:2" ht="12.75" x14ac:dyDescent="0.2">
      <c r="A11" s="2" t="s">
        <v>111</v>
      </c>
      <c r="B11" s="60" t="s">
        <v>175</v>
      </c>
    </row>
  </sheetData>
  <mergeCells count="1">
    <mergeCell ref="A1:B1"/>
  </mergeCells>
  <pageMargins left="0.70866141732283472" right="0.70866141732283472" top="0.74803149606299213" bottom="0.74803149606299213" header="0.31496062992125984" footer="0.31496062992125984"/>
  <pageSetup paperSize="9" scale="95" orientation="portrait" r:id="rId1"/>
  <headerFooter>
    <oddFooter>&amp;L&amp;D&amp;C&amp;F &amp;A&amp;RSide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14"/>
  <sheetViews>
    <sheetView tabSelected="1" view="pageBreakPreview" topLeftCell="A11" zoomScaleNormal="100" zoomScaleSheetLayoutView="100" workbookViewId="0">
      <selection activeCell="K12" sqref="K12"/>
    </sheetView>
  </sheetViews>
  <sheetFormatPr defaultRowHeight="12" x14ac:dyDescent="0.2"/>
  <cols>
    <col min="1" max="1" width="6.85546875" style="3" customWidth="1"/>
    <col min="2" max="2" width="55.42578125" style="3" customWidth="1"/>
    <col min="3" max="4" width="11.140625" style="3" customWidth="1"/>
    <col min="5" max="5" width="13.28515625" style="3" customWidth="1"/>
    <col min="6" max="6" width="19.7109375" style="3" customWidth="1"/>
    <col min="7" max="7" width="17" style="3" customWidth="1"/>
    <col min="8" max="16384" width="9.140625" style="3"/>
  </cols>
  <sheetData>
    <row r="1" spans="1:8" ht="18" x14ac:dyDescent="0.25">
      <c r="A1" s="4"/>
      <c r="B1" s="124" t="s">
        <v>171</v>
      </c>
      <c r="C1" s="124"/>
      <c r="D1" s="124"/>
      <c r="E1" s="5"/>
    </row>
    <row r="2" spans="1:8" ht="12.75" x14ac:dyDescent="0.2">
      <c r="A2" s="4"/>
      <c r="B2" s="5"/>
      <c r="C2" s="5"/>
      <c r="D2" s="5"/>
      <c r="E2" s="5"/>
    </row>
    <row r="3" spans="1:8" ht="12.75" customHeight="1" x14ac:dyDescent="0.2">
      <c r="A3" s="6"/>
      <c r="B3" s="7" t="s">
        <v>0</v>
      </c>
      <c r="C3" s="122" t="str">
        <f>Ændringsbudgetskema!C3</f>
        <v>Budget
2022</v>
      </c>
      <c r="D3" s="122" t="str">
        <f>Ændringsbudgetskema!D3</f>
        <v>Ændrings-
budget
2022</v>
      </c>
      <c r="E3" s="122" t="s">
        <v>50</v>
      </c>
    </row>
    <row r="4" spans="1:8" ht="19.5" customHeight="1" x14ac:dyDescent="0.2">
      <c r="A4" s="8" t="s">
        <v>3</v>
      </c>
      <c r="B4" s="9"/>
      <c r="C4" s="123"/>
      <c r="D4" s="123"/>
      <c r="E4" s="123"/>
    </row>
    <row r="5" spans="1:8" ht="12.75" x14ac:dyDescent="0.2">
      <c r="A5" s="4"/>
      <c r="B5" s="5"/>
      <c r="C5" s="26"/>
      <c r="D5" s="26"/>
      <c r="E5" s="26"/>
    </row>
    <row r="6" spans="1:8" ht="12.75" x14ac:dyDescent="0.2">
      <c r="A6" s="4"/>
      <c r="B6" s="5"/>
      <c r="C6" s="5"/>
      <c r="D6" s="5"/>
      <c r="E6" s="5"/>
    </row>
    <row r="7" spans="1:8" ht="13.5" thickBot="1" x14ac:dyDescent="0.25">
      <c r="A7" s="13" t="s">
        <v>172</v>
      </c>
      <c r="B7" s="14"/>
      <c r="C7" s="62">
        <f>C40+C35+C30</f>
        <v>28514</v>
      </c>
      <c r="D7" s="62">
        <f>D40+D35+D30</f>
        <v>29322</v>
      </c>
      <c r="E7" s="15"/>
    </row>
    <row r="8" spans="1:8" ht="13.5" thickTop="1" x14ac:dyDescent="0.2">
      <c r="A8" s="4"/>
      <c r="B8" s="27"/>
      <c r="C8" s="17"/>
      <c r="D8" s="17"/>
      <c r="E8" s="5"/>
    </row>
    <row r="9" spans="1:8" ht="12.75" x14ac:dyDescent="0.2">
      <c r="A9" s="4"/>
      <c r="B9" s="16" t="s">
        <v>51</v>
      </c>
      <c r="C9" s="17"/>
      <c r="D9" s="17"/>
      <c r="E9" s="5"/>
    </row>
    <row r="10" spans="1:8" ht="12.75" x14ac:dyDescent="0.2">
      <c r="A10" s="4">
        <v>1</v>
      </c>
      <c r="B10" s="19" t="s">
        <v>112</v>
      </c>
      <c r="C10" s="28">
        <v>4000</v>
      </c>
      <c r="D10" s="28">
        <v>4000</v>
      </c>
      <c r="E10" s="21" t="s">
        <v>133</v>
      </c>
      <c r="F10" s="19"/>
    </row>
    <row r="11" spans="1:8" ht="12.75" x14ac:dyDescent="0.2">
      <c r="A11" s="21">
        <f>A10+1</f>
        <v>2</v>
      </c>
      <c r="B11" s="19" t="s">
        <v>161</v>
      </c>
      <c r="C11" s="28">
        <v>2445</v>
      </c>
      <c r="D11" s="28">
        <v>2445</v>
      </c>
      <c r="E11" s="21" t="s">
        <v>133</v>
      </c>
      <c r="F11" s="50" t="s">
        <v>162</v>
      </c>
    </row>
    <row r="12" spans="1:8" ht="12.75" x14ac:dyDescent="0.2">
      <c r="A12" s="21">
        <f t="shared" ref="A12:A27" si="0">A11+1</f>
        <v>3</v>
      </c>
      <c r="B12" s="19" t="s">
        <v>149</v>
      </c>
      <c r="C12" s="28">
        <v>2300</v>
      </c>
      <c r="D12" s="28">
        <v>2300</v>
      </c>
      <c r="E12" s="21" t="s">
        <v>133</v>
      </c>
      <c r="G12" s="49"/>
      <c r="H12" s="49"/>
    </row>
    <row r="13" spans="1:8" ht="12.75" x14ac:dyDescent="0.2">
      <c r="A13" s="21">
        <f t="shared" si="0"/>
        <v>4</v>
      </c>
      <c r="B13" s="19" t="s">
        <v>87</v>
      </c>
      <c r="C13" s="28">
        <v>1940</v>
      </c>
      <c r="D13" s="28">
        <v>1940</v>
      </c>
      <c r="E13" s="21" t="s">
        <v>133</v>
      </c>
      <c r="F13" s="19"/>
      <c r="G13" s="49"/>
    </row>
    <row r="14" spans="1:8" ht="12.75" x14ac:dyDescent="0.2">
      <c r="A14" s="21">
        <f t="shared" si="0"/>
        <v>5</v>
      </c>
      <c r="B14" s="19" t="s">
        <v>113</v>
      </c>
      <c r="C14" s="28">
        <v>1500</v>
      </c>
      <c r="D14" s="63">
        <v>1759</v>
      </c>
      <c r="E14" s="21" t="s">
        <v>133</v>
      </c>
      <c r="F14" s="19"/>
      <c r="G14" s="49"/>
    </row>
    <row r="15" spans="1:8" ht="12.75" x14ac:dyDescent="0.2">
      <c r="A15" s="21">
        <f t="shared" si="0"/>
        <v>6</v>
      </c>
      <c r="B15" s="19" t="s">
        <v>86</v>
      </c>
      <c r="C15" s="28">
        <v>1726</v>
      </c>
      <c r="D15" s="28">
        <v>1726</v>
      </c>
      <c r="E15" s="21" t="s">
        <v>133</v>
      </c>
      <c r="F15" s="19"/>
      <c r="G15" s="49"/>
    </row>
    <row r="16" spans="1:8" ht="12.75" x14ac:dyDescent="0.2">
      <c r="A16" s="21">
        <f t="shared" si="0"/>
        <v>7</v>
      </c>
      <c r="B16" s="19" t="s">
        <v>163</v>
      </c>
      <c r="C16" s="28">
        <v>1500</v>
      </c>
      <c r="D16" s="28">
        <v>1500</v>
      </c>
      <c r="E16" s="21" t="s">
        <v>133</v>
      </c>
      <c r="F16" s="50" t="s">
        <v>162</v>
      </c>
      <c r="G16" s="49"/>
    </row>
    <row r="17" spans="1:8" ht="12.75" x14ac:dyDescent="0.2">
      <c r="A17" s="21">
        <f t="shared" si="0"/>
        <v>8</v>
      </c>
      <c r="B17" s="19" t="s">
        <v>114</v>
      </c>
      <c r="C17" s="28">
        <v>1300</v>
      </c>
      <c r="D17" s="63">
        <v>1500</v>
      </c>
      <c r="E17" s="21" t="s">
        <v>133</v>
      </c>
      <c r="F17" s="50" t="s">
        <v>162</v>
      </c>
      <c r="G17" s="49"/>
    </row>
    <row r="18" spans="1:8" ht="12.75" x14ac:dyDescent="0.2">
      <c r="A18" s="21">
        <f t="shared" si="0"/>
        <v>9</v>
      </c>
      <c r="B18" s="19" t="s">
        <v>115</v>
      </c>
      <c r="C18" s="28">
        <v>500</v>
      </c>
      <c r="D18" s="63">
        <v>830</v>
      </c>
      <c r="E18" s="21" t="s">
        <v>133</v>
      </c>
      <c r="F18" s="19"/>
      <c r="G18" s="49"/>
    </row>
    <row r="19" spans="1:8" ht="12.75" x14ac:dyDescent="0.2">
      <c r="A19" s="21">
        <f t="shared" si="0"/>
        <v>10</v>
      </c>
      <c r="B19" s="19" t="s">
        <v>148</v>
      </c>
      <c r="C19" s="28">
        <v>700</v>
      </c>
      <c r="D19" s="28">
        <v>700</v>
      </c>
      <c r="E19" s="21" t="s">
        <v>133</v>
      </c>
      <c r="G19" s="49"/>
    </row>
    <row r="20" spans="1:8" ht="12.75" x14ac:dyDescent="0.2">
      <c r="A20" s="21">
        <f t="shared" si="0"/>
        <v>11</v>
      </c>
      <c r="B20" s="19" t="s">
        <v>147</v>
      </c>
      <c r="C20" s="28">
        <v>594</v>
      </c>
      <c r="D20" s="28">
        <v>594</v>
      </c>
      <c r="E20" s="21" t="s">
        <v>133</v>
      </c>
      <c r="G20" s="49"/>
      <c r="H20" s="49"/>
    </row>
    <row r="21" spans="1:8" ht="12.75" x14ac:dyDescent="0.2">
      <c r="A21" s="21">
        <f t="shared" si="0"/>
        <v>12</v>
      </c>
      <c r="B21" s="19" t="s">
        <v>116</v>
      </c>
      <c r="C21" s="28">
        <v>587</v>
      </c>
      <c r="D21" s="28">
        <v>587</v>
      </c>
      <c r="E21" s="21" t="s">
        <v>133</v>
      </c>
      <c r="F21" s="19"/>
      <c r="G21" s="49"/>
    </row>
    <row r="22" spans="1:8" ht="12.75" x14ac:dyDescent="0.2">
      <c r="A22" s="21">
        <f t="shared" si="0"/>
        <v>13</v>
      </c>
      <c r="B22" s="19" t="s">
        <v>101</v>
      </c>
      <c r="C22" s="28">
        <v>500</v>
      </c>
      <c r="D22" s="28">
        <v>500</v>
      </c>
      <c r="E22" s="21" t="s">
        <v>133</v>
      </c>
      <c r="G22" s="49"/>
    </row>
    <row r="23" spans="1:8" ht="12.75" x14ac:dyDescent="0.2">
      <c r="A23" s="21">
        <f t="shared" si="0"/>
        <v>14</v>
      </c>
      <c r="B23" s="19" t="s">
        <v>102</v>
      </c>
      <c r="C23" s="28">
        <v>500</v>
      </c>
      <c r="D23" s="28">
        <v>500</v>
      </c>
      <c r="E23" s="21" t="s">
        <v>133</v>
      </c>
      <c r="F23" s="19"/>
      <c r="G23" s="49"/>
    </row>
    <row r="24" spans="1:8" ht="12.75" x14ac:dyDescent="0.2">
      <c r="A24" s="21">
        <f t="shared" si="0"/>
        <v>15</v>
      </c>
      <c r="B24" s="19" t="s">
        <v>173</v>
      </c>
      <c r="C24" s="28">
        <v>0</v>
      </c>
      <c r="D24" s="63">
        <v>444</v>
      </c>
      <c r="E24" s="21" t="s">
        <v>133</v>
      </c>
      <c r="F24" s="19" t="s">
        <v>178</v>
      </c>
      <c r="G24" s="49"/>
    </row>
    <row r="25" spans="1:8" ht="12.75" x14ac:dyDescent="0.2">
      <c r="A25" s="21">
        <f t="shared" si="0"/>
        <v>16</v>
      </c>
      <c r="B25" s="19" t="s">
        <v>146</v>
      </c>
      <c r="C25" s="28">
        <v>427</v>
      </c>
      <c r="D25" s="28">
        <v>427</v>
      </c>
      <c r="E25" s="21" t="s">
        <v>133</v>
      </c>
      <c r="G25" s="49"/>
    </row>
    <row r="26" spans="1:8" ht="12.75" x14ac:dyDescent="0.2">
      <c r="A26" s="21">
        <f t="shared" si="0"/>
        <v>17</v>
      </c>
      <c r="B26" s="19" t="s">
        <v>103</v>
      </c>
      <c r="C26" s="28">
        <v>350</v>
      </c>
      <c r="D26" s="28">
        <v>350</v>
      </c>
      <c r="E26" s="21" t="s">
        <v>133</v>
      </c>
      <c r="G26" s="49"/>
    </row>
    <row r="27" spans="1:8" ht="12.75" x14ac:dyDescent="0.2">
      <c r="A27" s="21">
        <f t="shared" si="0"/>
        <v>18</v>
      </c>
      <c r="B27" s="19" t="s">
        <v>145</v>
      </c>
      <c r="C27" s="28">
        <v>325</v>
      </c>
      <c r="D27" s="28">
        <v>325</v>
      </c>
      <c r="E27" s="21" t="s">
        <v>133</v>
      </c>
      <c r="G27" s="49"/>
    </row>
    <row r="28" spans="1:8" ht="12.75" x14ac:dyDescent="0.2">
      <c r="A28" s="4"/>
      <c r="B28" s="19" t="s">
        <v>164</v>
      </c>
      <c r="C28" s="31">
        <v>425</v>
      </c>
      <c r="D28" s="46">
        <v>0</v>
      </c>
      <c r="E28" s="21" t="s">
        <v>133</v>
      </c>
      <c r="F28" s="19" t="s">
        <v>182</v>
      </c>
      <c r="G28" s="49"/>
    </row>
    <row r="29" spans="1:8" ht="12.75" x14ac:dyDescent="0.2">
      <c r="A29" s="4"/>
      <c r="B29" s="19"/>
      <c r="C29" s="31"/>
      <c r="D29" s="31"/>
      <c r="E29" s="5"/>
      <c r="F29" s="19"/>
      <c r="G29" s="49"/>
    </row>
    <row r="30" spans="1:8" ht="13.5" thickBot="1" x14ac:dyDescent="0.25">
      <c r="A30" s="25" t="s">
        <v>17</v>
      </c>
      <c r="B30" s="14"/>
      <c r="C30" s="61">
        <f>SUM(C10:C28)</f>
        <v>21619</v>
      </c>
      <c r="D30" s="61">
        <f>SUM(D10:D28)</f>
        <v>22427</v>
      </c>
      <c r="E30" s="25"/>
    </row>
    <row r="31" spans="1:8" ht="13.5" thickTop="1" x14ac:dyDescent="0.2">
      <c r="A31" s="4"/>
      <c r="B31" s="27"/>
      <c r="C31" s="17"/>
      <c r="D31" s="17"/>
      <c r="E31" s="5"/>
    </row>
    <row r="32" spans="1:8" ht="12.75" x14ac:dyDescent="0.2">
      <c r="A32" s="4"/>
      <c r="B32" s="16" t="s">
        <v>53</v>
      </c>
      <c r="C32" s="17"/>
      <c r="D32" s="17"/>
      <c r="E32" s="5"/>
    </row>
    <row r="33" spans="1:5" ht="12.75" x14ac:dyDescent="0.2">
      <c r="A33" s="4">
        <f>A27+1</f>
        <v>19</v>
      </c>
      <c r="B33" s="30" t="s">
        <v>54</v>
      </c>
      <c r="C33" s="28">
        <v>6295</v>
      </c>
      <c r="D33" s="28">
        <v>6295</v>
      </c>
      <c r="E33" s="4" t="s">
        <v>134</v>
      </c>
    </row>
    <row r="34" spans="1:5" ht="12.75" x14ac:dyDescent="0.2">
      <c r="A34" s="4"/>
      <c r="B34" s="30"/>
      <c r="C34" s="17"/>
      <c r="D34" s="17"/>
      <c r="E34" s="5"/>
    </row>
    <row r="35" spans="1:5" ht="13.5" thickBot="1" x14ac:dyDescent="0.25">
      <c r="A35" s="25" t="s">
        <v>21</v>
      </c>
      <c r="B35" s="14"/>
      <c r="C35" s="61">
        <f>SUM(C33:C34)</f>
        <v>6295</v>
      </c>
      <c r="D35" s="61">
        <f>SUM(D33:D34)</f>
        <v>6295</v>
      </c>
      <c r="E35" s="15"/>
    </row>
    <row r="36" spans="1:5" ht="13.5" thickTop="1" x14ac:dyDescent="0.2">
      <c r="A36" s="4"/>
      <c r="B36" s="16"/>
      <c r="C36" s="17"/>
      <c r="D36" s="17"/>
      <c r="E36" s="5"/>
    </row>
    <row r="37" spans="1:5" ht="12.75" x14ac:dyDescent="0.2">
      <c r="A37" s="4"/>
      <c r="B37" s="16" t="s">
        <v>55</v>
      </c>
      <c r="C37" s="17"/>
      <c r="D37" s="17"/>
      <c r="E37" s="5"/>
    </row>
    <row r="38" spans="1:5" ht="12.75" x14ac:dyDescent="0.2">
      <c r="A38" s="21">
        <f>A33+1</f>
        <v>20</v>
      </c>
      <c r="B38" s="29" t="s">
        <v>56</v>
      </c>
      <c r="C38" s="28">
        <v>600</v>
      </c>
      <c r="D38" s="28">
        <v>600</v>
      </c>
      <c r="E38" s="32" t="s">
        <v>59</v>
      </c>
    </row>
    <row r="39" spans="1:5" ht="12.75" x14ac:dyDescent="0.2">
      <c r="A39" s="21"/>
      <c r="B39" s="19"/>
      <c r="C39" s="28"/>
      <c r="D39" s="28"/>
      <c r="E39" s="32"/>
    </row>
    <row r="40" spans="1:5" ht="13.5" thickBot="1" x14ac:dyDescent="0.25">
      <c r="A40" s="33" t="s">
        <v>19</v>
      </c>
      <c r="B40" s="25"/>
      <c r="C40" s="61">
        <f>SUM(C38:C39)</f>
        <v>600</v>
      </c>
      <c r="D40" s="61">
        <f>SUM(D38:D39)</f>
        <v>600</v>
      </c>
      <c r="E40" s="15"/>
    </row>
    <row r="41" spans="1:5" ht="13.5" thickTop="1" x14ac:dyDescent="0.2">
      <c r="A41" s="4"/>
      <c r="B41" s="5"/>
      <c r="C41" s="5"/>
      <c r="D41" s="5"/>
      <c r="E41" s="5"/>
    </row>
    <row r="42" spans="1:5" ht="18" x14ac:dyDescent="0.25">
      <c r="A42" s="4"/>
      <c r="B42" s="124" t="str">
        <f>B1</f>
        <v>Supplerende oplysninger - Ændringsbudget 2022</v>
      </c>
      <c r="C42" s="124"/>
      <c r="D42" s="124"/>
      <c r="E42" s="5"/>
    </row>
    <row r="43" spans="1:5" ht="12.75" x14ac:dyDescent="0.2">
      <c r="A43" s="4"/>
      <c r="B43" s="5"/>
      <c r="C43" s="5"/>
      <c r="D43" s="5"/>
      <c r="E43" s="5"/>
    </row>
    <row r="44" spans="1:5" ht="12.75" customHeight="1" x14ac:dyDescent="0.2">
      <c r="A44" s="6"/>
      <c r="B44" s="7" t="s">
        <v>0</v>
      </c>
      <c r="C44" s="122" t="str">
        <f>C3</f>
        <v>Budget
2022</v>
      </c>
      <c r="D44" s="122" t="str">
        <f>D3</f>
        <v>Ændrings-
budget
2022</v>
      </c>
      <c r="E44" s="122" t="s">
        <v>50</v>
      </c>
    </row>
    <row r="45" spans="1:5" ht="19.5" customHeight="1" x14ac:dyDescent="0.2">
      <c r="A45" s="8" t="s">
        <v>3</v>
      </c>
      <c r="B45" s="9"/>
      <c r="C45" s="123"/>
      <c r="D45" s="123"/>
      <c r="E45" s="123"/>
    </row>
    <row r="46" spans="1:5" ht="12.75" x14ac:dyDescent="0.2">
      <c r="A46" s="4"/>
      <c r="B46" s="5"/>
      <c r="C46" s="5"/>
      <c r="D46" s="5"/>
      <c r="E46" s="5"/>
    </row>
    <row r="47" spans="1:5" ht="15.75" x14ac:dyDescent="0.25">
      <c r="A47" s="10"/>
      <c r="B47" s="11"/>
      <c r="C47" s="12"/>
      <c r="D47" s="12"/>
      <c r="E47" s="12"/>
    </row>
    <row r="48" spans="1:5" ht="13.5" thickBot="1" x14ac:dyDescent="0.25">
      <c r="A48" s="13" t="s">
        <v>110</v>
      </c>
      <c r="B48" s="14"/>
      <c r="C48" s="62">
        <f>C59+C70</f>
        <v>19980</v>
      </c>
      <c r="D48" s="62">
        <f>D59+D70</f>
        <v>20764</v>
      </c>
      <c r="E48" s="15"/>
    </row>
    <row r="49" spans="1:6" ht="13.5" thickTop="1" x14ac:dyDescent="0.2">
      <c r="A49" s="4"/>
      <c r="B49" s="16"/>
      <c r="C49" s="17"/>
      <c r="D49" s="17"/>
      <c r="E49" s="5"/>
    </row>
    <row r="50" spans="1:6" ht="12.75" x14ac:dyDescent="0.2">
      <c r="A50" s="4"/>
      <c r="B50" s="16" t="s">
        <v>51</v>
      </c>
      <c r="C50" s="17"/>
      <c r="D50" s="17"/>
      <c r="E50" s="5"/>
    </row>
    <row r="51" spans="1:6" ht="12.75" x14ac:dyDescent="0.2">
      <c r="A51" s="18">
        <f>A38+1</f>
        <v>21</v>
      </c>
      <c r="B51" s="19" t="s">
        <v>85</v>
      </c>
      <c r="C51" s="20">
        <v>5170</v>
      </c>
      <c r="D51" s="64">
        <v>5390</v>
      </c>
      <c r="E51" s="21" t="s">
        <v>133</v>
      </c>
      <c r="F51" s="19" t="s">
        <v>160</v>
      </c>
    </row>
    <row r="52" spans="1:6" ht="12.75" x14ac:dyDescent="0.2">
      <c r="A52" s="21">
        <f>A51+1</f>
        <v>22</v>
      </c>
      <c r="B52" s="19" t="s">
        <v>156</v>
      </c>
      <c r="C52" s="20">
        <v>2880</v>
      </c>
      <c r="D52" s="20">
        <v>2880</v>
      </c>
      <c r="E52" s="21" t="s">
        <v>133</v>
      </c>
    </row>
    <row r="53" spans="1:6" ht="12.75" x14ac:dyDescent="0.2">
      <c r="A53" s="21">
        <f t="shared" ref="A53:A57" si="1">A52+1</f>
        <v>23</v>
      </c>
      <c r="B53" s="19" t="s">
        <v>120</v>
      </c>
      <c r="C53" s="20">
        <v>2617</v>
      </c>
      <c r="D53" s="20">
        <v>2617</v>
      </c>
      <c r="E53" s="21" t="s">
        <v>133</v>
      </c>
      <c r="F53" s="19" t="s">
        <v>160</v>
      </c>
    </row>
    <row r="54" spans="1:6" ht="12.75" x14ac:dyDescent="0.2">
      <c r="A54" s="21">
        <f t="shared" si="1"/>
        <v>24</v>
      </c>
      <c r="B54" s="19" t="s">
        <v>155</v>
      </c>
      <c r="C54" s="20">
        <v>2058</v>
      </c>
      <c r="D54" s="20">
        <v>2058</v>
      </c>
      <c r="E54" s="21" t="s">
        <v>133</v>
      </c>
    </row>
    <row r="55" spans="1:6" ht="12.75" x14ac:dyDescent="0.2">
      <c r="A55" s="21">
        <f t="shared" si="1"/>
        <v>25</v>
      </c>
      <c r="B55" s="19" t="s">
        <v>98</v>
      </c>
      <c r="C55" s="20">
        <v>1226</v>
      </c>
      <c r="D55" s="64">
        <v>1532</v>
      </c>
      <c r="E55" s="21" t="s">
        <v>133</v>
      </c>
      <c r="F55" s="19"/>
    </row>
    <row r="56" spans="1:6" ht="12.75" x14ac:dyDescent="0.2">
      <c r="A56" s="21">
        <f t="shared" si="1"/>
        <v>26</v>
      </c>
      <c r="B56" s="19" t="s">
        <v>154</v>
      </c>
      <c r="C56" s="20">
        <v>1000</v>
      </c>
      <c r="D56" s="20">
        <v>1000</v>
      </c>
      <c r="E56" s="21" t="s">
        <v>133</v>
      </c>
    </row>
    <row r="57" spans="1:6" ht="12.75" x14ac:dyDescent="0.2">
      <c r="A57" s="21">
        <f t="shared" si="1"/>
        <v>27</v>
      </c>
      <c r="B57" s="23" t="s">
        <v>97</v>
      </c>
      <c r="C57" s="20">
        <v>470</v>
      </c>
      <c r="D57" s="20">
        <v>470</v>
      </c>
      <c r="E57" s="21" t="s">
        <v>133</v>
      </c>
    </row>
    <row r="58" spans="1:6" ht="12.75" x14ac:dyDescent="0.2">
      <c r="A58" s="4"/>
      <c r="B58" s="24"/>
      <c r="C58" s="20"/>
      <c r="D58" s="20"/>
      <c r="E58" s="21"/>
    </row>
    <row r="59" spans="1:6" ht="13.5" thickBot="1" x14ac:dyDescent="0.25">
      <c r="A59" s="25" t="s">
        <v>17</v>
      </c>
      <c r="B59" s="14"/>
      <c r="C59" s="61">
        <f>SUM(C51:C58)</f>
        <v>15421</v>
      </c>
      <c r="D59" s="61">
        <f>SUM(D51:D58)</f>
        <v>15947</v>
      </c>
      <c r="E59" s="15"/>
    </row>
    <row r="60" spans="1:6" ht="13.5" thickTop="1" x14ac:dyDescent="0.2">
      <c r="A60" s="4"/>
      <c r="B60" s="16"/>
      <c r="C60" s="17"/>
      <c r="D60" s="17"/>
      <c r="E60" s="5"/>
    </row>
    <row r="61" spans="1:6" ht="12.75" x14ac:dyDescent="0.2">
      <c r="A61" s="4"/>
      <c r="B61" s="16" t="s">
        <v>52</v>
      </c>
      <c r="C61" s="17"/>
      <c r="D61" s="17"/>
      <c r="E61" s="5"/>
    </row>
    <row r="62" spans="1:6" ht="12.75" x14ac:dyDescent="0.2">
      <c r="A62" s="18">
        <f>A57+1</f>
        <v>28</v>
      </c>
      <c r="B62" s="19" t="s">
        <v>157</v>
      </c>
      <c r="C62" s="35">
        <v>960</v>
      </c>
      <c r="D62" s="35">
        <v>960</v>
      </c>
      <c r="E62" s="21" t="s">
        <v>133</v>
      </c>
      <c r="F62" s="19"/>
    </row>
    <row r="63" spans="1:6" ht="12.75" x14ac:dyDescent="0.2">
      <c r="A63" s="18">
        <f t="shared" ref="A63:A68" si="2">A62+1</f>
        <v>29</v>
      </c>
      <c r="B63" s="19" t="s">
        <v>100</v>
      </c>
      <c r="C63" s="20">
        <v>929</v>
      </c>
      <c r="D63" s="20">
        <v>929</v>
      </c>
      <c r="E63" s="21" t="s">
        <v>133</v>
      </c>
      <c r="F63" s="19"/>
    </row>
    <row r="64" spans="1:6" ht="12.75" x14ac:dyDescent="0.2">
      <c r="A64" s="18">
        <f t="shared" si="2"/>
        <v>30</v>
      </c>
      <c r="B64" s="19" t="s">
        <v>117</v>
      </c>
      <c r="C64" s="35">
        <v>842</v>
      </c>
      <c r="D64" s="35">
        <v>842</v>
      </c>
      <c r="E64" s="21" t="s">
        <v>133</v>
      </c>
      <c r="F64" s="19"/>
    </row>
    <row r="65" spans="1:6" ht="12.75" x14ac:dyDescent="0.2">
      <c r="A65" s="18">
        <f t="shared" si="2"/>
        <v>31</v>
      </c>
      <c r="B65" s="19" t="s">
        <v>119</v>
      </c>
      <c r="C65" s="35">
        <v>786</v>
      </c>
      <c r="D65" s="35">
        <v>786</v>
      </c>
      <c r="E65" s="21" t="s">
        <v>133</v>
      </c>
      <c r="F65" s="19"/>
    </row>
    <row r="66" spans="1:6" ht="12.75" x14ac:dyDescent="0.2">
      <c r="A66" s="18">
        <f t="shared" si="2"/>
        <v>32</v>
      </c>
      <c r="B66" s="19" t="s">
        <v>118</v>
      </c>
      <c r="C66" s="35">
        <v>552</v>
      </c>
      <c r="D66" s="35">
        <v>552</v>
      </c>
      <c r="E66" s="21" t="s">
        <v>133</v>
      </c>
      <c r="F66" s="19"/>
    </row>
    <row r="67" spans="1:6" ht="12.75" x14ac:dyDescent="0.2">
      <c r="A67" s="18">
        <f t="shared" si="2"/>
        <v>33</v>
      </c>
      <c r="B67" s="5" t="s">
        <v>99</v>
      </c>
      <c r="C67" s="20">
        <v>490</v>
      </c>
      <c r="D67" s="20">
        <v>490</v>
      </c>
      <c r="E67" s="21" t="s">
        <v>133</v>
      </c>
    </row>
    <row r="68" spans="1:6" ht="12.75" x14ac:dyDescent="0.2">
      <c r="A68" s="18">
        <f t="shared" si="2"/>
        <v>34</v>
      </c>
      <c r="B68" s="19" t="s">
        <v>90</v>
      </c>
      <c r="C68" s="20">
        <v>0</v>
      </c>
      <c r="D68" s="64">
        <v>258</v>
      </c>
      <c r="E68" s="21" t="s">
        <v>133</v>
      </c>
      <c r="F68" s="50" t="s">
        <v>179</v>
      </c>
    </row>
    <row r="69" spans="1:6" ht="12.75" x14ac:dyDescent="0.2">
      <c r="A69" s="35"/>
      <c r="B69" s="35"/>
      <c r="C69" s="52"/>
      <c r="D69" s="52"/>
      <c r="E69" s="35"/>
    </row>
    <row r="70" spans="1:6" ht="13.5" thickBot="1" x14ac:dyDescent="0.25">
      <c r="A70" s="25" t="s">
        <v>17</v>
      </c>
      <c r="B70" s="14"/>
      <c r="C70" s="61">
        <f>SUM(C62:C69)</f>
        <v>4559</v>
      </c>
      <c r="D70" s="61">
        <f>SUM(D62:D69)</f>
        <v>4817</v>
      </c>
      <c r="E70" s="15"/>
    </row>
    <row r="71" spans="1:6" ht="13.5" thickTop="1" x14ac:dyDescent="0.2">
      <c r="A71" s="4"/>
      <c r="B71" s="5"/>
      <c r="C71" s="5"/>
      <c r="D71" s="5"/>
      <c r="E71" s="5"/>
    </row>
    <row r="72" spans="1:6" ht="18" x14ac:dyDescent="0.25">
      <c r="A72" s="4"/>
      <c r="B72" s="124" t="str">
        <f>B1</f>
        <v>Supplerende oplysninger - Ændringsbudget 2022</v>
      </c>
      <c r="C72" s="124"/>
      <c r="D72" s="124"/>
      <c r="E72" s="5"/>
    </row>
    <row r="73" spans="1:6" ht="12.75" x14ac:dyDescent="0.2">
      <c r="A73" s="4"/>
      <c r="B73" s="16"/>
      <c r="C73" s="5"/>
      <c r="D73" s="5"/>
      <c r="E73" s="5"/>
    </row>
    <row r="74" spans="1:6" ht="12.75" customHeight="1" x14ac:dyDescent="0.2">
      <c r="A74" s="6"/>
      <c r="B74" s="7" t="s">
        <v>0</v>
      </c>
      <c r="C74" s="122" t="str">
        <f>C3</f>
        <v>Budget
2022</v>
      </c>
      <c r="D74" s="122" t="str">
        <f>D3</f>
        <v>Ændrings-
budget
2022</v>
      </c>
      <c r="E74" s="122" t="s">
        <v>50</v>
      </c>
    </row>
    <row r="75" spans="1:6" ht="19.5" customHeight="1" x14ac:dyDescent="0.2">
      <c r="A75" s="8" t="s">
        <v>3</v>
      </c>
      <c r="B75" s="9"/>
      <c r="C75" s="125"/>
      <c r="D75" s="125"/>
      <c r="E75" s="123"/>
    </row>
    <row r="76" spans="1:6" ht="12.75" x14ac:dyDescent="0.2">
      <c r="A76" s="4"/>
      <c r="B76" s="16"/>
      <c r="C76" s="5"/>
      <c r="D76" s="5"/>
      <c r="E76" s="5"/>
    </row>
    <row r="77" spans="1:6" ht="12.75" x14ac:dyDescent="0.2">
      <c r="A77" s="4"/>
      <c r="B77" s="16"/>
      <c r="C77" s="5"/>
      <c r="D77" s="5"/>
      <c r="E77" s="5"/>
    </row>
    <row r="78" spans="1:6" ht="13.5" thickBot="1" x14ac:dyDescent="0.25">
      <c r="A78" s="13" t="s">
        <v>57</v>
      </c>
      <c r="B78" s="14"/>
      <c r="C78" s="62">
        <f>C88+C100</f>
        <v>12350</v>
      </c>
      <c r="D78" s="62">
        <f>D88+D100</f>
        <v>12850</v>
      </c>
      <c r="E78" s="15"/>
    </row>
    <row r="79" spans="1:6" ht="13.5" thickTop="1" x14ac:dyDescent="0.2">
      <c r="A79" s="4"/>
      <c r="B79" s="16"/>
      <c r="C79" s="17"/>
      <c r="D79" s="17"/>
      <c r="E79" s="5"/>
    </row>
    <row r="80" spans="1:6" ht="12.75" x14ac:dyDescent="0.2">
      <c r="A80" s="4"/>
      <c r="B80" s="16" t="s">
        <v>58</v>
      </c>
      <c r="C80" s="17"/>
      <c r="D80" s="17"/>
      <c r="E80" s="5"/>
    </row>
    <row r="81" spans="1:5" ht="12.75" x14ac:dyDescent="0.2">
      <c r="A81" s="18">
        <f>A68+1</f>
        <v>35</v>
      </c>
      <c r="B81" s="34" t="s">
        <v>93</v>
      </c>
      <c r="C81" s="28">
        <v>2600</v>
      </c>
      <c r="D81" s="28">
        <v>2600</v>
      </c>
      <c r="E81" s="21" t="s">
        <v>135</v>
      </c>
    </row>
    <row r="82" spans="1:5" ht="12.75" x14ac:dyDescent="0.2">
      <c r="A82" s="21">
        <f>A81+1</f>
        <v>36</v>
      </c>
      <c r="B82" s="22" t="s">
        <v>132</v>
      </c>
      <c r="C82" s="28">
        <v>1650</v>
      </c>
      <c r="D82" s="28">
        <v>1650</v>
      </c>
      <c r="E82" s="21" t="s">
        <v>135</v>
      </c>
    </row>
    <row r="83" spans="1:5" ht="12.75" x14ac:dyDescent="0.2">
      <c r="A83" s="21">
        <f>A82+1</f>
        <v>37</v>
      </c>
      <c r="B83" s="19" t="s">
        <v>91</v>
      </c>
      <c r="C83" s="28">
        <v>1600</v>
      </c>
      <c r="D83" s="28">
        <v>1600</v>
      </c>
      <c r="E83" s="21" t="s">
        <v>135</v>
      </c>
    </row>
    <row r="84" spans="1:5" ht="12.75" x14ac:dyDescent="0.2">
      <c r="A84" s="21">
        <f t="shared" ref="A84:A86" si="3">A83+1</f>
        <v>38</v>
      </c>
      <c r="B84" s="29" t="s">
        <v>60</v>
      </c>
      <c r="C84" s="36">
        <v>1000</v>
      </c>
      <c r="D84" s="36">
        <v>1000</v>
      </c>
      <c r="E84" s="21" t="s">
        <v>135</v>
      </c>
    </row>
    <row r="85" spans="1:5" ht="12.75" x14ac:dyDescent="0.2">
      <c r="A85" s="21">
        <f t="shared" si="3"/>
        <v>39</v>
      </c>
      <c r="B85" s="29" t="s">
        <v>168</v>
      </c>
      <c r="C85" s="28">
        <v>500</v>
      </c>
      <c r="D85" s="28">
        <v>500</v>
      </c>
      <c r="E85" s="21" t="s">
        <v>135</v>
      </c>
    </row>
    <row r="86" spans="1:5" ht="12.75" x14ac:dyDescent="0.2">
      <c r="A86" s="21">
        <f t="shared" si="3"/>
        <v>40</v>
      </c>
      <c r="B86" s="19" t="s">
        <v>150</v>
      </c>
      <c r="C86" s="36">
        <v>350</v>
      </c>
      <c r="D86" s="36">
        <v>350</v>
      </c>
      <c r="E86" s="21" t="s">
        <v>135</v>
      </c>
    </row>
    <row r="87" spans="1:5" ht="12.75" x14ac:dyDescent="0.2">
      <c r="A87" s="21"/>
      <c r="B87" s="37"/>
      <c r="C87" s="36"/>
      <c r="D87" s="36"/>
      <c r="E87" s="21"/>
    </row>
    <row r="88" spans="1:5" ht="13.5" thickBot="1" x14ac:dyDescent="0.25">
      <c r="A88" s="38" t="s">
        <v>16</v>
      </c>
      <c r="B88" s="25"/>
      <c r="C88" s="61">
        <f>SUM(C81:C87)</f>
        <v>7700</v>
      </c>
      <c r="D88" s="61">
        <f>SUM(D81:D87)</f>
        <v>7700</v>
      </c>
      <c r="E88" s="15"/>
    </row>
    <row r="89" spans="1:5" ht="13.5" thickTop="1" x14ac:dyDescent="0.2">
      <c r="A89" s="4"/>
      <c r="B89" s="16"/>
      <c r="C89" s="17"/>
      <c r="D89" s="17"/>
      <c r="E89" s="5"/>
    </row>
    <row r="90" spans="1:5" ht="12.75" x14ac:dyDescent="0.2">
      <c r="A90" s="4"/>
      <c r="B90" s="16" t="s">
        <v>61</v>
      </c>
      <c r="C90" s="17"/>
      <c r="D90" s="17"/>
      <c r="E90" s="5"/>
    </row>
    <row r="91" spans="1:5" ht="12.75" x14ac:dyDescent="0.2">
      <c r="A91" s="4"/>
      <c r="B91" s="29"/>
      <c r="C91" s="39"/>
      <c r="D91" s="39"/>
      <c r="E91" s="5" t="s">
        <v>62</v>
      </c>
    </row>
    <row r="92" spans="1:5" ht="12.75" x14ac:dyDescent="0.2">
      <c r="A92" s="4">
        <f>A86+1</f>
        <v>41</v>
      </c>
      <c r="B92" s="19" t="s">
        <v>152</v>
      </c>
      <c r="C92" s="39">
        <v>1600</v>
      </c>
      <c r="D92" s="39">
        <v>1600</v>
      </c>
      <c r="E92" s="5" t="s">
        <v>63</v>
      </c>
    </row>
    <row r="93" spans="1:5" ht="12.75" x14ac:dyDescent="0.2">
      <c r="A93" s="4"/>
      <c r="B93" s="29"/>
      <c r="C93" s="39"/>
      <c r="D93" s="39"/>
      <c r="E93" s="5" t="s">
        <v>62</v>
      </c>
    </row>
    <row r="94" spans="1:5" ht="12.75" x14ac:dyDescent="0.2">
      <c r="A94" s="4">
        <f>A92+1</f>
        <v>42</v>
      </c>
      <c r="B94" s="19" t="s">
        <v>151</v>
      </c>
      <c r="C94" s="39">
        <v>1400</v>
      </c>
      <c r="D94" s="39">
        <v>1400</v>
      </c>
      <c r="E94" s="5" t="s">
        <v>63</v>
      </c>
    </row>
    <row r="95" spans="1:5" ht="12.75" x14ac:dyDescent="0.2">
      <c r="A95" s="4"/>
      <c r="B95" s="16"/>
      <c r="C95" s="17"/>
      <c r="D95" s="17"/>
      <c r="E95" s="5" t="s">
        <v>62</v>
      </c>
    </row>
    <row r="96" spans="1:5" ht="12.75" x14ac:dyDescent="0.2">
      <c r="A96" s="4">
        <f>A94+1</f>
        <v>43</v>
      </c>
      <c r="B96" s="29" t="s">
        <v>104</v>
      </c>
      <c r="C96" s="39">
        <v>1150</v>
      </c>
      <c r="D96" s="115">
        <v>1650</v>
      </c>
      <c r="E96" s="5" t="s">
        <v>63</v>
      </c>
    </row>
    <row r="97" spans="1:7" ht="12.75" x14ac:dyDescent="0.2">
      <c r="A97" s="4"/>
      <c r="B97" s="29"/>
      <c r="C97" s="39"/>
      <c r="D97" s="39"/>
      <c r="E97" s="5" t="s">
        <v>62</v>
      </c>
    </row>
    <row r="98" spans="1:7" ht="12.75" x14ac:dyDescent="0.2">
      <c r="A98" s="4">
        <f>A96+1</f>
        <v>44</v>
      </c>
      <c r="B98" s="29" t="s">
        <v>64</v>
      </c>
      <c r="C98" s="39">
        <v>500</v>
      </c>
      <c r="D98" s="39">
        <v>500</v>
      </c>
      <c r="E98" s="5" t="s">
        <v>63</v>
      </c>
    </row>
    <row r="99" spans="1:7" ht="12.75" x14ac:dyDescent="0.2">
      <c r="A99" s="21"/>
      <c r="B99" s="37"/>
      <c r="C99" s="39"/>
      <c r="D99" s="39"/>
      <c r="E99" s="5"/>
    </row>
    <row r="100" spans="1:7" ht="13.5" thickBot="1" x14ac:dyDescent="0.25">
      <c r="A100" s="33" t="s">
        <v>83</v>
      </c>
      <c r="B100" s="25"/>
      <c r="C100" s="61">
        <f>SUM(C92:C99)</f>
        <v>4650</v>
      </c>
      <c r="D100" s="61">
        <f>SUM(D92:D99)</f>
        <v>5150</v>
      </c>
      <c r="E100" s="15"/>
    </row>
    <row r="101" spans="1:7" ht="16.5" thickTop="1" x14ac:dyDescent="0.25">
      <c r="A101" s="10"/>
      <c r="B101" s="11"/>
      <c r="C101" s="12"/>
      <c r="D101" s="12"/>
      <c r="E101" s="12"/>
    </row>
    <row r="102" spans="1:7" ht="12.75" x14ac:dyDescent="0.2">
      <c r="A102" s="4"/>
      <c r="B102" s="5"/>
      <c r="C102" s="5"/>
      <c r="D102" s="5"/>
      <c r="E102" s="5"/>
    </row>
    <row r="103" spans="1:7" ht="18" x14ac:dyDescent="0.25">
      <c r="A103" s="4"/>
      <c r="B103" s="124" t="str">
        <f>B1</f>
        <v>Supplerende oplysninger - Ændringsbudget 2022</v>
      </c>
      <c r="C103" s="124"/>
      <c r="D103" s="124"/>
      <c r="E103" s="5"/>
    </row>
    <row r="104" spans="1:7" ht="12.75" x14ac:dyDescent="0.2">
      <c r="A104" s="4"/>
      <c r="B104" s="16"/>
      <c r="C104" s="5"/>
      <c r="D104" s="5"/>
      <c r="E104" s="5"/>
    </row>
    <row r="105" spans="1:7" ht="12.75" customHeight="1" x14ac:dyDescent="0.2">
      <c r="A105" s="6"/>
      <c r="B105" s="7" t="s">
        <v>0</v>
      </c>
      <c r="C105" s="122" t="str">
        <f>C3</f>
        <v>Budget
2022</v>
      </c>
      <c r="D105" s="122" t="str">
        <f>D3</f>
        <v>Ændrings-
budget
2022</v>
      </c>
      <c r="E105" s="122" t="s">
        <v>50</v>
      </c>
    </row>
    <row r="106" spans="1:7" ht="19.5" customHeight="1" x14ac:dyDescent="0.2">
      <c r="A106" s="8" t="s">
        <v>3</v>
      </c>
      <c r="B106" s="9"/>
      <c r="C106" s="125"/>
      <c r="D106" s="125"/>
      <c r="E106" s="123"/>
    </row>
    <row r="107" spans="1:7" ht="12.75" x14ac:dyDescent="0.2">
      <c r="A107" s="4"/>
      <c r="B107" s="16"/>
      <c r="C107" s="5"/>
      <c r="D107" s="5"/>
      <c r="E107" s="5"/>
    </row>
    <row r="108" spans="1:7" ht="12.75" x14ac:dyDescent="0.2">
      <c r="A108" s="4"/>
      <c r="B108" s="30"/>
      <c r="C108" s="5"/>
      <c r="D108" s="5"/>
      <c r="E108" s="5"/>
    </row>
    <row r="109" spans="1:7" ht="13.5" thickBot="1" x14ac:dyDescent="0.25">
      <c r="A109" s="13" t="s">
        <v>65</v>
      </c>
      <c r="B109" s="14"/>
      <c r="C109" s="62">
        <f>C122+C130</f>
        <v>7607</v>
      </c>
      <c r="D109" s="62">
        <f>D122+D130</f>
        <v>7906</v>
      </c>
      <c r="E109" s="15"/>
    </row>
    <row r="110" spans="1:7" ht="13.5" thickTop="1" x14ac:dyDescent="0.2">
      <c r="A110" s="4"/>
      <c r="B110" s="5"/>
      <c r="C110" s="17"/>
      <c r="D110" s="17"/>
      <c r="E110" s="5"/>
    </row>
    <row r="111" spans="1:7" ht="12.75" x14ac:dyDescent="0.2">
      <c r="A111" s="4"/>
      <c r="B111" s="16" t="s">
        <v>66</v>
      </c>
      <c r="C111" s="17"/>
      <c r="D111" s="17"/>
      <c r="E111" s="5"/>
    </row>
    <row r="112" spans="1:7" ht="12.75" x14ac:dyDescent="0.2">
      <c r="A112" s="4">
        <f>A98+1</f>
        <v>45</v>
      </c>
      <c r="B112" s="19" t="s">
        <v>144</v>
      </c>
      <c r="C112" s="28">
        <v>1223</v>
      </c>
      <c r="D112" s="28">
        <v>1223</v>
      </c>
      <c r="E112" s="41" t="s">
        <v>133</v>
      </c>
      <c r="F112" s="19"/>
      <c r="G112" s="48"/>
    </row>
    <row r="113" spans="1:7" ht="12.75" x14ac:dyDescent="0.2">
      <c r="A113" s="4">
        <f>A112+1</f>
        <v>46</v>
      </c>
      <c r="B113" s="19" t="s">
        <v>143</v>
      </c>
      <c r="C113" s="28">
        <v>947</v>
      </c>
      <c r="D113" s="28">
        <v>947</v>
      </c>
      <c r="E113" s="41" t="s">
        <v>133</v>
      </c>
      <c r="F113" s="19"/>
      <c r="G113" s="48"/>
    </row>
    <row r="114" spans="1:7" ht="12.75" x14ac:dyDescent="0.2">
      <c r="A114" s="4">
        <f t="shared" ref="A114:A120" si="4">A113+1</f>
        <v>47</v>
      </c>
      <c r="B114" s="40" t="s">
        <v>106</v>
      </c>
      <c r="C114" s="28">
        <v>802</v>
      </c>
      <c r="D114" s="28">
        <v>802</v>
      </c>
      <c r="E114" s="41" t="s">
        <v>133</v>
      </c>
      <c r="F114" s="19"/>
      <c r="G114" s="48"/>
    </row>
    <row r="115" spans="1:7" ht="12.75" x14ac:dyDescent="0.2">
      <c r="A115" s="4">
        <f t="shared" si="4"/>
        <v>48</v>
      </c>
      <c r="B115" s="40" t="s">
        <v>107</v>
      </c>
      <c r="C115" s="28">
        <v>663</v>
      </c>
      <c r="D115" s="28">
        <v>663</v>
      </c>
      <c r="E115" s="41" t="s">
        <v>133</v>
      </c>
      <c r="F115" s="19"/>
      <c r="G115" s="48"/>
    </row>
    <row r="116" spans="1:7" ht="12.75" x14ac:dyDescent="0.2">
      <c r="A116" s="4">
        <f t="shared" si="4"/>
        <v>49</v>
      </c>
      <c r="B116" s="19" t="s">
        <v>142</v>
      </c>
      <c r="C116" s="28">
        <v>663</v>
      </c>
      <c r="D116" s="28">
        <v>663</v>
      </c>
      <c r="E116" s="41" t="s">
        <v>133</v>
      </c>
      <c r="F116" s="19"/>
      <c r="G116" s="48"/>
    </row>
    <row r="117" spans="1:7" ht="12.75" x14ac:dyDescent="0.2">
      <c r="A117" s="4">
        <f t="shared" si="4"/>
        <v>50</v>
      </c>
      <c r="B117" s="19" t="s">
        <v>121</v>
      </c>
      <c r="C117" s="28">
        <v>640</v>
      </c>
      <c r="D117" s="28">
        <v>640</v>
      </c>
      <c r="E117" s="41" t="s">
        <v>133</v>
      </c>
      <c r="F117" s="19"/>
      <c r="G117" s="48"/>
    </row>
    <row r="118" spans="1:7" ht="12.75" x14ac:dyDescent="0.2">
      <c r="A118" s="4">
        <f t="shared" si="4"/>
        <v>51</v>
      </c>
      <c r="B118" s="40" t="s">
        <v>108</v>
      </c>
      <c r="C118" s="28">
        <v>614</v>
      </c>
      <c r="D118" s="28">
        <v>614</v>
      </c>
      <c r="E118" s="41" t="s">
        <v>133</v>
      </c>
      <c r="F118" s="19"/>
      <c r="G118" s="48"/>
    </row>
    <row r="119" spans="1:7" ht="12.75" x14ac:dyDescent="0.2">
      <c r="A119" s="4">
        <f t="shared" si="4"/>
        <v>52</v>
      </c>
      <c r="B119" s="40" t="s">
        <v>105</v>
      </c>
      <c r="C119" s="28">
        <v>489</v>
      </c>
      <c r="D119" s="28">
        <v>489</v>
      </c>
      <c r="E119" s="41" t="s">
        <v>133</v>
      </c>
      <c r="F119" s="19"/>
      <c r="G119" s="48"/>
    </row>
    <row r="120" spans="1:7" ht="12.75" x14ac:dyDescent="0.2">
      <c r="A120" s="4">
        <f t="shared" si="4"/>
        <v>53</v>
      </c>
      <c r="B120" s="40" t="s">
        <v>89</v>
      </c>
      <c r="C120" s="28">
        <v>65</v>
      </c>
      <c r="D120" s="28">
        <v>65</v>
      </c>
      <c r="E120" s="41" t="s">
        <v>133</v>
      </c>
      <c r="F120" s="19"/>
      <c r="G120" s="48"/>
    </row>
    <row r="121" spans="1:7" ht="12.75" x14ac:dyDescent="0.2">
      <c r="A121" s="4"/>
      <c r="B121" s="42"/>
      <c r="C121" s="17"/>
      <c r="D121" s="17"/>
      <c r="E121" s="5"/>
    </row>
    <row r="122" spans="1:7" ht="13.5" thickBot="1" x14ac:dyDescent="0.25">
      <c r="A122" s="25" t="s">
        <v>17</v>
      </c>
      <c r="B122" s="14"/>
      <c r="C122" s="61">
        <f>SUM(C112:C121)</f>
        <v>6106</v>
      </c>
      <c r="D122" s="61">
        <f>SUM(D112:D121)</f>
        <v>6106</v>
      </c>
      <c r="E122" s="15"/>
    </row>
    <row r="123" spans="1:7" ht="13.5" thickTop="1" x14ac:dyDescent="0.2">
      <c r="A123" s="4"/>
      <c r="B123" s="16"/>
      <c r="C123" s="17"/>
      <c r="D123" s="17"/>
      <c r="E123" s="5"/>
    </row>
    <row r="124" spans="1:7" ht="12.75" x14ac:dyDescent="0.2">
      <c r="A124" s="4"/>
      <c r="B124" s="16" t="s">
        <v>67</v>
      </c>
      <c r="C124" s="17"/>
      <c r="D124" s="17"/>
      <c r="E124" s="5"/>
    </row>
    <row r="125" spans="1:7" ht="12.75" x14ac:dyDescent="0.2">
      <c r="A125" s="4">
        <f>A120+1</f>
        <v>54</v>
      </c>
      <c r="B125" s="19" t="s">
        <v>141</v>
      </c>
      <c r="C125" s="28">
        <v>669</v>
      </c>
      <c r="D125" s="28">
        <v>669</v>
      </c>
      <c r="E125" s="41" t="s">
        <v>133</v>
      </c>
    </row>
    <row r="126" spans="1:7" ht="12.75" x14ac:dyDescent="0.2">
      <c r="A126" s="4">
        <f>A125+1</f>
        <v>55</v>
      </c>
      <c r="B126" s="19" t="s">
        <v>122</v>
      </c>
      <c r="C126" s="28">
        <v>537</v>
      </c>
      <c r="D126" s="28">
        <v>537</v>
      </c>
      <c r="E126" s="41" t="s">
        <v>133</v>
      </c>
    </row>
    <row r="127" spans="1:7" ht="12.75" x14ac:dyDescent="0.2">
      <c r="A127" s="4">
        <f>A126+1</f>
        <v>56</v>
      </c>
      <c r="B127" s="19" t="s">
        <v>140</v>
      </c>
      <c r="C127" s="28">
        <v>295</v>
      </c>
      <c r="D127" s="28">
        <v>295</v>
      </c>
      <c r="E127" s="41" t="s">
        <v>133</v>
      </c>
    </row>
    <row r="128" spans="1:7" ht="12.75" x14ac:dyDescent="0.2">
      <c r="A128" s="4">
        <f>A127+1</f>
        <v>57</v>
      </c>
      <c r="B128" s="19" t="s">
        <v>88</v>
      </c>
      <c r="C128" s="28">
        <v>0</v>
      </c>
      <c r="D128" s="63">
        <v>299</v>
      </c>
      <c r="E128" s="41" t="s">
        <v>133</v>
      </c>
      <c r="F128" s="50" t="s">
        <v>179</v>
      </c>
    </row>
    <row r="129" spans="1:7" ht="12.75" x14ac:dyDescent="0.2">
      <c r="A129" s="4"/>
      <c r="B129" s="30"/>
      <c r="C129" s="17"/>
      <c r="D129" s="17"/>
      <c r="E129" s="5"/>
    </row>
    <row r="130" spans="1:7" ht="13.5" thickBot="1" x14ac:dyDescent="0.25">
      <c r="A130" s="25" t="s">
        <v>17</v>
      </c>
      <c r="B130" s="14"/>
      <c r="C130" s="61">
        <f>SUM(C125:C129)</f>
        <v>1501</v>
      </c>
      <c r="D130" s="61">
        <f>SUM(D125:D129)</f>
        <v>1800</v>
      </c>
      <c r="E130" s="15"/>
    </row>
    <row r="131" spans="1:7" ht="13.5" thickTop="1" x14ac:dyDescent="0.2">
      <c r="A131" s="4"/>
      <c r="B131" s="16"/>
      <c r="C131" s="5"/>
      <c r="D131" s="5"/>
      <c r="E131" s="5"/>
    </row>
    <row r="132" spans="1:7" ht="12.75" x14ac:dyDescent="0.2">
      <c r="A132" s="4"/>
      <c r="B132" s="5"/>
      <c r="C132" s="5"/>
      <c r="D132" s="5"/>
      <c r="E132" s="5"/>
    </row>
    <row r="133" spans="1:7" ht="12.75" customHeight="1" thickBot="1" x14ac:dyDescent="0.25">
      <c r="A133" s="13" t="s">
        <v>127</v>
      </c>
      <c r="B133" s="14"/>
      <c r="C133" s="62">
        <f>C140</f>
        <v>2309</v>
      </c>
      <c r="D133" s="62">
        <f>D140</f>
        <v>2309</v>
      </c>
      <c r="E133" s="15"/>
    </row>
    <row r="134" spans="1:7" ht="13.5" customHeight="1" thickTop="1" x14ac:dyDescent="0.2">
      <c r="A134" s="4"/>
      <c r="B134" s="16"/>
      <c r="C134" s="17"/>
      <c r="D134" s="17"/>
      <c r="E134" s="5"/>
    </row>
    <row r="135" spans="1:7" ht="12.75" x14ac:dyDescent="0.2">
      <c r="A135" s="4"/>
      <c r="B135" s="16" t="s">
        <v>66</v>
      </c>
      <c r="C135" s="17"/>
      <c r="D135" s="17"/>
      <c r="E135" s="5"/>
    </row>
    <row r="136" spans="1:7" ht="12.75" x14ac:dyDescent="0.2">
      <c r="A136" s="4">
        <f>A128+1</f>
        <v>58</v>
      </c>
      <c r="B136" s="19" t="s">
        <v>124</v>
      </c>
      <c r="C136" s="28">
        <v>1045</v>
      </c>
      <c r="D136" s="28">
        <v>1045</v>
      </c>
      <c r="E136" s="41" t="s">
        <v>133</v>
      </c>
    </row>
    <row r="137" spans="1:7" ht="12.75" x14ac:dyDescent="0.2">
      <c r="A137" s="4">
        <f>A136+1</f>
        <v>59</v>
      </c>
      <c r="B137" s="19" t="s">
        <v>137</v>
      </c>
      <c r="C137" s="28">
        <v>687</v>
      </c>
      <c r="D137" s="28">
        <v>687</v>
      </c>
      <c r="E137" s="41" t="s">
        <v>133</v>
      </c>
    </row>
    <row r="138" spans="1:7" ht="12.75" x14ac:dyDescent="0.2">
      <c r="A138" s="4">
        <f>A137+1</f>
        <v>60</v>
      </c>
      <c r="B138" s="19" t="s">
        <v>125</v>
      </c>
      <c r="C138" s="28">
        <v>577</v>
      </c>
      <c r="D138" s="28">
        <v>577</v>
      </c>
      <c r="E138" s="41" t="s">
        <v>133</v>
      </c>
    </row>
    <row r="139" spans="1:7" ht="12.75" x14ac:dyDescent="0.2">
      <c r="A139" s="4"/>
      <c r="B139" s="30"/>
      <c r="C139" s="17"/>
      <c r="D139" s="17"/>
      <c r="E139" s="5"/>
    </row>
    <row r="140" spans="1:7" ht="13.5" thickBot="1" x14ac:dyDescent="0.25">
      <c r="A140" s="25" t="s">
        <v>17</v>
      </c>
      <c r="B140" s="14"/>
      <c r="C140" s="61">
        <f>SUM(C136:C139)</f>
        <v>2309</v>
      </c>
      <c r="D140" s="61">
        <f>SUM(D136:D139)</f>
        <v>2309</v>
      </c>
      <c r="E140" s="15"/>
      <c r="F140" s="19"/>
      <c r="G140" s="48"/>
    </row>
    <row r="141" spans="1:7" ht="13.5" thickTop="1" x14ac:dyDescent="0.2">
      <c r="A141" s="4"/>
      <c r="B141" s="16"/>
      <c r="C141" s="17"/>
      <c r="D141" s="17"/>
      <c r="E141" s="5"/>
      <c r="F141" s="19"/>
      <c r="G141" s="48"/>
    </row>
    <row r="142" spans="1:7" ht="18" x14ac:dyDescent="0.25">
      <c r="A142" s="4"/>
      <c r="B142" s="124" t="str">
        <f>B1</f>
        <v>Supplerende oplysninger - Ændringsbudget 2022</v>
      </c>
      <c r="C142" s="124"/>
      <c r="D142" s="124"/>
      <c r="E142" s="5"/>
      <c r="F142" s="19"/>
      <c r="G142" s="49"/>
    </row>
    <row r="143" spans="1:7" ht="12.75" x14ac:dyDescent="0.2">
      <c r="A143" s="4"/>
      <c r="B143" s="16"/>
      <c r="C143" s="5"/>
      <c r="D143" s="5"/>
      <c r="E143" s="5"/>
    </row>
    <row r="144" spans="1:7" ht="12.75" customHeight="1" x14ac:dyDescent="0.2">
      <c r="A144" s="6"/>
      <c r="B144" s="7" t="s">
        <v>0</v>
      </c>
      <c r="C144" s="122" t="str">
        <f>C3</f>
        <v>Budget
2022</v>
      </c>
      <c r="D144" s="122" t="str">
        <f>D3</f>
        <v>Ændrings-
budget
2022</v>
      </c>
      <c r="E144" s="122" t="s">
        <v>50</v>
      </c>
      <c r="F144" s="19"/>
      <c r="G144" s="49"/>
    </row>
    <row r="145" spans="1:7" ht="18.75" customHeight="1" x14ac:dyDescent="0.2">
      <c r="A145" s="8" t="s">
        <v>3</v>
      </c>
      <c r="B145" s="9"/>
      <c r="C145" s="125"/>
      <c r="D145" s="125"/>
      <c r="E145" s="123"/>
      <c r="F145" s="50"/>
    </row>
    <row r="146" spans="1:7" ht="12.75" x14ac:dyDescent="0.2">
      <c r="A146" s="44"/>
      <c r="B146" s="57"/>
      <c r="C146" s="58"/>
      <c r="D146" s="58"/>
      <c r="E146" s="45"/>
      <c r="F146" s="50"/>
    </row>
    <row r="147" spans="1:7" ht="13.5" thickBot="1" x14ac:dyDescent="0.25">
      <c r="A147" s="53"/>
      <c r="B147" s="54"/>
      <c r="C147" s="55"/>
      <c r="D147" s="55"/>
      <c r="E147" s="56"/>
      <c r="F147" s="50"/>
    </row>
    <row r="148" spans="1:7" ht="14.25" thickTop="1" thickBot="1" x14ac:dyDescent="0.25">
      <c r="A148" s="13" t="s">
        <v>92</v>
      </c>
      <c r="B148" s="14"/>
      <c r="C148" s="62">
        <f>C155</f>
        <v>2374</v>
      </c>
      <c r="D148" s="62">
        <f>D155</f>
        <v>2374</v>
      </c>
      <c r="E148" s="15"/>
    </row>
    <row r="149" spans="1:7" ht="13.5" thickTop="1" x14ac:dyDescent="0.2">
      <c r="A149" s="4"/>
      <c r="B149" s="16"/>
      <c r="C149" s="17"/>
      <c r="D149" s="17"/>
      <c r="E149" s="5"/>
    </row>
    <row r="150" spans="1:7" ht="12.75" x14ac:dyDescent="0.2">
      <c r="A150" s="4"/>
      <c r="B150" s="16" t="s">
        <v>58</v>
      </c>
      <c r="C150" s="17"/>
      <c r="D150" s="17"/>
      <c r="E150" s="5"/>
    </row>
    <row r="151" spans="1:7" ht="12.75" x14ac:dyDescent="0.2">
      <c r="A151" s="4">
        <f>A138+1</f>
        <v>61</v>
      </c>
      <c r="B151" s="29" t="s">
        <v>68</v>
      </c>
      <c r="C151" s="28">
        <v>1174</v>
      </c>
      <c r="D151" s="28">
        <v>1174</v>
      </c>
      <c r="E151" s="41" t="s">
        <v>135</v>
      </c>
      <c r="F151" s="19"/>
      <c r="G151" s="48"/>
    </row>
    <row r="152" spans="1:7" ht="12.75" x14ac:dyDescent="0.2">
      <c r="A152" s="4">
        <f>A151+1</f>
        <v>62</v>
      </c>
      <c r="B152" s="29" t="s">
        <v>69</v>
      </c>
      <c r="C152" s="28">
        <v>600</v>
      </c>
      <c r="D152" s="28">
        <v>600</v>
      </c>
      <c r="E152" s="41" t="s">
        <v>135</v>
      </c>
      <c r="F152" s="19"/>
      <c r="G152" s="48"/>
    </row>
    <row r="153" spans="1:7" ht="12.75" x14ac:dyDescent="0.2">
      <c r="A153" s="4">
        <f>A152+1</f>
        <v>63</v>
      </c>
      <c r="B153" s="29" t="s">
        <v>109</v>
      </c>
      <c r="C153" s="28">
        <v>600</v>
      </c>
      <c r="D153" s="28">
        <v>600</v>
      </c>
      <c r="E153" s="41" t="s">
        <v>135</v>
      </c>
      <c r="F153" s="19"/>
      <c r="G153" s="48"/>
    </row>
    <row r="154" spans="1:7" ht="12.75" x14ac:dyDescent="0.2">
      <c r="A154" s="4"/>
      <c r="B154" s="30"/>
      <c r="C154" s="17"/>
      <c r="D154" s="17"/>
      <c r="E154" s="5"/>
    </row>
    <row r="155" spans="1:7" ht="13.5" thickBot="1" x14ac:dyDescent="0.25">
      <c r="A155" s="38" t="s">
        <v>16</v>
      </c>
      <c r="B155" s="25"/>
      <c r="C155" s="61">
        <f>SUM(C151:C154)</f>
        <v>2374</v>
      </c>
      <c r="D155" s="61">
        <f>SUM(D151:D154)</f>
        <v>2374</v>
      </c>
      <c r="E155" s="15"/>
    </row>
    <row r="156" spans="1:7" ht="13.5" thickTop="1" x14ac:dyDescent="0.2">
      <c r="A156" s="43"/>
      <c r="B156" s="44"/>
      <c r="C156" s="58"/>
      <c r="D156" s="58"/>
      <c r="E156" s="45"/>
    </row>
    <row r="157" spans="1:7" ht="12.75" x14ac:dyDescent="0.2">
      <c r="A157" s="43"/>
      <c r="B157" s="16"/>
      <c r="C157" s="31"/>
      <c r="D157" s="31"/>
      <c r="E157" s="5"/>
    </row>
    <row r="158" spans="1:7" ht="13.5" thickBot="1" x14ac:dyDescent="0.25">
      <c r="A158" s="13" t="s">
        <v>128</v>
      </c>
      <c r="B158" s="13"/>
      <c r="C158" s="62">
        <f>C163</f>
        <v>1641</v>
      </c>
      <c r="D158" s="62">
        <f>D163</f>
        <v>1641</v>
      </c>
      <c r="E158" s="15"/>
    </row>
    <row r="159" spans="1:7" ht="13.5" thickTop="1" x14ac:dyDescent="0.2">
      <c r="A159" s="4"/>
      <c r="B159" s="16"/>
      <c r="C159" s="17"/>
      <c r="D159" s="17"/>
      <c r="E159" s="5"/>
    </row>
    <row r="160" spans="1:7" ht="12.75" x14ac:dyDescent="0.2">
      <c r="A160" s="4"/>
      <c r="B160" s="16" t="s">
        <v>58</v>
      </c>
      <c r="C160" s="17"/>
      <c r="D160" s="17"/>
      <c r="E160" s="5"/>
    </row>
    <row r="161" spans="1:7" ht="12.75" x14ac:dyDescent="0.2">
      <c r="A161" s="4">
        <f>A153+1</f>
        <v>64</v>
      </c>
      <c r="B161" s="19" t="s">
        <v>153</v>
      </c>
      <c r="C161" s="28">
        <v>1641</v>
      </c>
      <c r="D161" s="28">
        <v>1641</v>
      </c>
      <c r="E161" s="21" t="s">
        <v>135</v>
      </c>
    </row>
    <row r="162" spans="1:7" ht="12.75" x14ac:dyDescent="0.2">
      <c r="A162" s="4"/>
      <c r="B162" s="42"/>
      <c r="C162" s="28"/>
      <c r="D162" s="28"/>
      <c r="E162" s="21"/>
      <c r="F162" s="19"/>
      <c r="G162" s="48"/>
    </row>
    <row r="163" spans="1:7" ht="13.5" thickBot="1" x14ac:dyDescent="0.25">
      <c r="A163" s="38" t="s">
        <v>16</v>
      </c>
      <c r="B163" s="25"/>
      <c r="C163" s="61">
        <f>SUM(C161:C162)</f>
        <v>1641</v>
      </c>
      <c r="D163" s="61">
        <f>SUM(D161:D162)</f>
        <v>1641</v>
      </c>
      <c r="E163" s="15"/>
    </row>
    <row r="164" spans="1:7" ht="13.5" thickTop="1" x14ac:dyDescent="0.2">
      <c r="A164" s="43"/>
      <c r="B164" s="16"/>
      <c r="C164" s="28"/>
      <c r="D164" s="28"/>
      <c r="E164" s="5"/>
    </row>
    <row r="165" spans="1:7" ht="12.75" x14ac:dyDescent="0.2">
      <c r="A165" s="43"/>
      <c r="B165" s="16"/>
      <c r="C165" s="31"/>
      <c r="D165" s="31"/>
      <c r="E165" s="5"/>
    </row>
    <row r="166" spans="1:7" ht="13.5" thickBot="1" x14ac:dyDescent="0.25">
      <c r="A166" s="13" t="s">
        <v>129</v>
      </c>
      <c r="B166" s="14"/>
      <c r="C166" s="62">
        <f>C171</f>
        <v>1250</v>
      </c>
      <c r="D166" s="62">
        <f>D171</f>
        <v>1250</v>
      </c>
      <c r="E166" s="15"/>
    </row>
    <row r="167" spans="1:7" ht="13.5" thickTop="1" x14ac:dyDescent="0.2">
      <c r="A167" s="4"/>
      <c r="B167" s="16"/>
      <c r="C167" s="17"/>
      <c r="D167" s="17"/>
      <c r="E167" s="5"/>
    </row>
    <row r="168" spans="1:7" ht="12.75" customHeight="1" x14ac:dyDescent="0.2">
      <c r="A168" s="4"/>
      <c r="B168" s="16" t="s">
        <v>66</v>
      </c>
      <c r="C168" s="17"/>
      <c r="D168" s="17"/>
      <c r="E168" s="5"/>
    </row>
    <row r="169" spans="1:7" ht="13.5" customHeight="1" x14ac:dyDescent="0.2">
      <c r="A169" s="4">
        <f>A161+1</f>
        <v>65</v>
      </c>
      <c r="B169" s="5" t="s">
        <v>70</v>
      </c>
      <c r="C169" s="31">
        <v>1250</v>
      </c>
      <c r="D169" s="31">
        <v>1250</v>
      </c>
      <c r="E169" s="4" t="s">
        <v>133</v>
      </c>
    </row>
    <row r="170" spans="1:7" ht="12.75" x14ac:dyDescent="0.2">
      <c r="A170" s="4"/>
      <c r="B170" s="30"/>
      <c r="C170" s="17"/>
      <c r="D170" s="17"/>
      <c r="E170" s="5"/>
    </row>
    <row r="171" spans="1:7" ht="13.5" thickBot="1" x14ac:dyDescent="0.25">
      <c r="A171" s="25" t="s">
        <v>17</v>
      </c>
      <c r="B171" s="14"/>
      <c r="C171" s="61">
        <f>SUM(C167:C170)</f>
        <v>1250</v>
      </c>
      <c r="D171" s="61">
        <f>SUM(D167:D170)</f>
        <v>1250</v>
      </c>
      <c r="E171" s="15"/>
      <c r="F171" s="19"/>
      <c r="G171" s="48"/>
    </row>
    <row r="172" spans="1:7" ht="13.5" thickTop="1" x14ac:dyDescent="0.2">
      <c r="A172" s="16"/>
      <c r="B172" s="35"/>
      <c r="C172" s="28"/>
      <c r="D172" s="28"/>
      <c r="E172" s="5"/>
      <c r="F172" s="19"/>
      <c r="G172" s="48"/>
    </row>
    <row r="173" spans="1:7" ht="12.75" x14ac:dyDescent="0.2">
      <c r="A173" s="16"/>
      <c r="B173" s="35"/>
      <c r="C173" s="31"/>
      <c r="D173" s="31"/>
      <c r="E173" s="5"/>
    </row>
    <row r="174" spans="1:7" ht="13.5" thickBot="1" x14ac:dyDescent="0.25">
      <c r="A174" s="13" t="s">
        <v>130</v>
      </c>
      <c r="B174" s="14"/>
      <c r="C174" s="62">
        <f>C179</f>
        <v>1000</v>
      </c>
      <c r="D174" s="62">
        <f>D179</f>
        <v>1644</v>
      </c>
      <c r="E174" s="15"/>
    </row>
    <row r="175" spans="1:7" ht="13.5" thickTop="1" x14ac:dyDescent="0.2">
      <c r="A175" s="4"/>
      <c r="B175" s="16"/>
      <c r="C175" s="17"/>
      <c r="D175" s="17"/>
      <c r="E175" s="5"/>
    </row>
    <row r="176" spans="1:7" ht="12.75" x14ac:dyDescent="0.2">
      <c r="A176" s="4"/>
      <c r="B176" s="16" t="s">
        <v>66</v>
      </c>
      <c r="C176" s="17"/>
      <c r="D176" s="17"/>
      <c r="E176" s="5"/>
    </row>
    <row r="177" spans="1:7" ht="12.75" x14ac:dyDescent="0.2">
      <c r="A177" s="4">
        <f>A169+1</f>
        <v>66</v>
      </c>
      <c r="B177" s="19" t="s">
        <v>126</v>
      </c>
      <c r="C177" s="31">
        <v>1000</v>
      </c>
      <c r="D177" s="46">
        <v>1644</v>
      </c>
      <c r="E177" s="41" t="s">
        <v>133</v>
      </c>
    </row>
    <row r="178" spans="1:7" ht="12.75" x14ac:dyDescent="0.2">
      <c r="A178" s="4"/>
      <c r="B178" s="30"/>
      <c r="C178" s="17"/>
      <c r="D178" s="17"/>
      <c r="E178" s="5"/>
    </row>
    <row r="179" spans="1:7" ht="12" customHeight="1" thickBot="1" x14ac:dyDescent="0.25">
      <c r="A179" s="25" t="s">
        <v>17</v>
      </c>
      <c r="B179" s="14"/>
      <c r="C179" s="61">
        <f>SUM(C177:C178)</f>
        <v>1000</v>
      </c>
      <c r="D179" s="61">
        <f>SUM(D177:D178)</f>
        <v>1644</v>
      </c>
      <c r="E179" s="15"/>
    </row>
    <row r="180" spans="1:7" ht="13.5" thickTop="1" x14ac:dyDescent="0.2">
      <c r="A180" s="4"/>
      <c r="B180" s="5"/>
      <c r="C180" s="17"/>
      <c r="D180" s="17"/>
      <c r="E180" s="5"/>
    </row>
    <row r="181" spans="1:7" ht="18" x14ac:dyDescent="0.25">
      <c r="A181" s="4"/>
      <c r="B181" s="124" t="str">
        <f>B1</f>
        <v>Supplerende oplysninger - Ændringsbudget 2022</v>
      </c>
      <c r="C181" s="124"/>
      <c r="D181" s="124"/>
      <c r="E181" s="5"/>
    </row>
    <row r="182" spans="1:7" ht="12.75" x14ac:dyDescent="0.2">
      <c r="A182" s="4"/>
      <c r="B182" s="16"/>
      <c r="C182" s="5"/>
      <c r="D182" s="5"/>
      <c r="E182" s="5"/>
    </row>
    <row r="183" spans="1:7" ht="12.75" customHeight="1" x14ac:dyDescent="0.2">
      <c r="A183" s="6"/>
      <c r="B183" s="7" t="s">
        <v>0</v>
      </c>
      <c r="C183" s="122" t="str">
        <f>C3</f>
        <v>Budget
2022</v>
      </c>
      <c r="D183" s="122" t="str">
        <f>D3</f>
        <v>Ændrings-
budget
2022</v>
      </c>
      <c r="E183" s="122" t="s">
        <v>50</v>
      </c>
      <c r="F183" s="19"/>
      <c r="G183" s="48"/>
    </row>
    <row r="184" spans="1:7" ht="18.75" customHeight="1" x14ac:dyDescent="0.2">
      <c r="A184" s="8" t="s">
        <v>3</v>
      </c>
      <c r="B184" s="9"/>
      <c r="C184" s="125"/>
      <c r="D184" s="125"/>
      <c r="E184" s="123"/>
    </row>
    <row r="185" spans="1:7" ht="12.75" x14ac:dyDescent="0.2">
      <c r="A185" s="4"/>
      <c r="B185" s="27"/>
      <c r="C185" s="46"/>
      <c r="D185" s="46"/>
      <c r="E185" s="5"/>
    </row>
    <row r="186" spans="1:7" ht="12" customHeight="1" x14ac:dyDescent="0.2">
      <c r="A186" s="16"/>
      <c r="B186" s="35"/>
      <c r="C186" s="31"/>
      <c r="D186" s="31"/>
      <c r="E186" s="5"/>
    </row>
    <row r="187" spans="1:7" ht="13.5" thickBot="1" x14ac:dyDescent="0.25">
      <c r="A187" s="13" t="s">
        <v>138</v>
      </c>
      <c r="B187" s="14"/>
      <c r="C187" s="61">
        <f>C192</f>
        <v>400</v>
      </c>
      <c r="D187" s="61">
        <f>D192</f>
        <v>400</v>
      </c>
      <c r="E187" s="15"/>
      <c r="F187"/>
      <c r="G187" s="48"/>
    </row>
    <row r="188" spans="1:7" ht="13.5" thickTop="1" x14ac:dyDescent="0.2">
      <c r="A188" s="4"/>
      <c r="B188" s="27"/>
      <c r="C188" s="46"/>
      <c r="D188" s="46"/>
      <c r="E188" s="5"/>
      <c r="F188"/>
      <c r="G188" s="48"/>
    </row>
    <row r="189" spans="1:7" ht="12.75" x14ac:dyDescent="0.2">
      <c r="A189" s="4"/>
      <c r="B189" s="16" t="s">
        <v>58</v>
      </c>
      <c r="C189" s="17"/>
      <c r="D189" s="17"/>
      <c r="E189" s="5"/>
      <c r="F189"/>
      <c r="G189" s="48"/>
    </row>
    <row r="190" spans="1:7" ht="12.75" x14ac:dyDescent="0.2">
      <c r="A190" s="4">
        <f>A177+1</f>
        <v>67</v>
      </c>
      <c r="B190" s="19" t="s">
        <v>139</v>
      </c>
      <c r="C190" s="31">
        <v>400</v>
      </c>
      <c r="D190" s="31">
        <v>400</v>
      </c>
      <c r="E190" s="41" t="s">
        <v>135</v>
      </c>
      <c r="F190"/>
      <c r="G190" s="48"/>
    </row>
    <row r="191" spans="1:7" ht="12.75" x14ac:dyDescent="0.2">
      <c r="A191" s="4"/>
      <c r="B191" s="30"/>
      <c r="C191" s="17"/>
      <c r="D191" s="17"/>
      <c r="E191" s="5"/>
      <c r="F191"/>
      <c r="G191" s="48"/>
    </row>
    <row r="192" spans="1:7" ht="13.5" thickBot="1" x14ac:dyDescent="0.25">
      <c r="A192" s="38" t="s">
        <v>16</v>
      </c>
      <c r="B192" s="25"/>
      <c r="C192" s="61">
        <f>C190</f>
        <v>400</v>
      </c>
      <c r="D192" s="61">
        <f>D190</f>
        <v>400</v>
      </c>
      <c r="E192" s="15"/>
      <c r="F192"/>
      <c r="G192" s="48"/>
    </row>
    <row r="193" spans="1:7" ht="13.5" thickTop="1" x14ac:dyDescent="0.2">
      <c r="A193" s="16"/>
      <c r="B193" s="35"/>
      <c r="C193" s="31"/>
      <c r="D193" s="31"/>
      <c r="E193" s="5"/>
      <c r="F193"/>
      <c r="G193" s="48"/>
    </row>
    <row r="194" spans="1:7" ht="12.75" x14ac:dyDescent="0.2">
      <c r="A194" s="16"/>
      <c r="B194" s="35"/>
      <c r="C194" s="31"/>
      <c r="D194" s="31"/>
      <c r="E194" s="5"/>
      <c r="F194"/>
      <c r="G194" s="48"/>
    </row>
    <row r="195" spans="1:7" ht="13.5" thickBot="1" x14ac:dyDescent="0.25">
      <c r="A195" s="13" t="s">
        <v>159</v>
      </c>
      <c r="B195" s="14"/>
      <c r="C195" s="62">
        <f>C200+C205</f>
        <v>79</v>
      </c>
      <c r="D195" s="62">
        <f>D200+D205</f>
        <v>504</v>
      </c>
      <c r="E195" s="15"/>
    </row>
    <row r="196" spans="1:7" ht="13.5" thickTop="1" x14ac:dyDescent="0.2">
      <c r="A196" s="43"/>
      <c r="B196" s="16"/>
      <c r="C196" s="51"/>
      <c r="D196" s="51"/>
      <c r="E196" s="5"/>
    </row>
    <row r="197" spans="1:7" ht="12.75" x14ac:dyDescent="0.2">
      <c r="A197" s="4"/>
      <c r="B197" s="16" t="s">
        <v>51</v>
      </c>
      <c r="C197" s="17"/>
      <c r="D197" s="17"/>
      <c r="E197" s="5"/>
    </row>
    <row r="198" spans="1:7" ht="12.75" x14ac:dyDescent="0.2">
      <c r="A198" s="21">
        <f>A190+1</f>
        <v>68</v>
      </c>
      <c r="B198" s="19" t="s">
        <v>164</v>
      </c>
      <c r="C198" s="28">
        <v>0</v>
      </c>
      <c r="D198" s="63">
        <v>425</v>
      </c>
      <c r="E198" s="21" t="s">
        <v>133</v>
      </c>
      <c r="F198" s="50" t="s">
        <v>162</v>
      </c>
      <c r="G198" s="49" t="s">
        <v>176</v>
      </c>
    </row>
    <row r="199" spans="1:7" ht="12.75" x14ac:dyDescent="0.2">
      <c r="A199" s="21"/>
      <c r="B199" s="19"/>
      <c r="C199" s="63"/>
      <c r="D199" s="63"/>
      <c r="E199" s="21"/>
      <c r="F199" s="50"/>
      <c r="G199" s="49"/>
    </row>
    <row r="200" spans="1:7" ht="12" customHeight="1" thickBot="1" x14ac:dyDescent="0.25">
      <c r="A200" s="25" t="s">
        <v>17</v>
      </c>
      <c r="B200" s="14"/>
      <c r="C200" s="61">
        <f>SUM(C198:C199)</f>
        <v>0</v>
      </c>
      <c r="D200" s="61">
        <f>SUM(D198:D199)</f>
        <v>425</v>
      </c>
      <c r="E200" s="15"/>
    </row>
    <row r="201" spans="1:7" ht="13.5" thickTop="1" x14ac:dyDescent="0.2">
      <c r="A201" s="43"/>
      <c r="B201" s="16"/>
      <c r="C201" s="51"/>
      <c r="D201" s="51"/>
      <c r="E201" s="5"/>
    </row>
    <row r="202" spans="1:7" ht="12.75" x14ac:dyDescent="0.2">
      <c r="A202" s="4"/>
      <c r="B202" s="16" t="s">
        <v>131</v>
      </c>
      <c r="C202" s="17"/>
      <c r="D202" s="17"/>
      <c r="E202" s="5"/>
    </row>
    <row r="203" spans="1:7" ht="12.75" x14ac:dyDescent="0.2">
      <c r="A203" s="4">
        <f>A198+1</f>
        <v>69</v>
      </c>
      <c r="B203" s="19" t="s">
        <v>123</v>
      </c>
      <c r="C203" s="31">
        <v>79</v>
      </c>
      <c r="D203" s="31">
        <v>79</v>
      </c>
      <c r="E203" s="41" t="s">
        <v>59</v>
      </c>
    </row>
    <row r="204" spans="1:7" ht="12.75" x14ac:dyDescent="0.2">
      <c r="A204" s="43"/>
      <c r="B204" s="16"/>
      <c r="C204" s="51"/>
      <c r="D204" s="51"/>
      <c r="E204" s="5"/>
    </row>
    <row r="205" spans="1:7" ht="13.5" thickBot="1" x14ac:dyDescent="0.25">
      <c r="A205" s="38" t="s">
        <v>19</v>
      </c>
      <c r="B205" s="25"/>
      <c r="C205" s="61">
        <f>SUM(C203:C204)</f>
        <v>79</v>
      </c>
      <c r="D205" s="61">
        <f>SUM(D203:D204)</f>
        <v>79</v>
      </c>
      <c r="E205" s="15"/>
    </row>
    <row r="206" spans="1:7" ht="13.5" thickTop="1" x14ac:dyDescent="0.2">
      <c r="A206" s="16"/>
      <c r="B206" s="35"/>
      <c r="C206" s="31"/>
      <c r="D206" s="31"/>
      <c r="E206" s="5"/>
    </row>
    <row r="207" spans="1:7" ht="12.75" x14ac:dyDescent="0.2">
      <c r="A207" s="16"/>
      <c r="B207" s="35"/>
      <c r="C207" s="31"/>
      <c r="D207" s="31"/>
      <c r="E207" s="5"/>
    </row>
    <row r="208" spans="1:7" ht="12.75" x14ac:dyDescent="0.2">
      <c r="B208" s="5"/>
      <c r="C208" s="47">
        <f>C48+C7+C78+C109+C133+C158+C174+C166+C148+C187+C195</f>
        <v>77504</v>
      </c>
      <c r="D208" s="47">
        <f>D48+D7+D78+D109+D133+D158+D174+D166+D148+D187+D195</f>
        <v>80964</v>
      </c>
      <c r="E208" s="5"/>
    </row>
    <row r="209" spans="3:6" ht="12.75" x14ac:dyDescent="0.2">
      <c r="C209" s="47">
        <f>Ændringsbudgetskema!C29</f>
        <v>77504</v>
      </c>
      <c r="D209" s="47">
        <f>Ændringsbudgetskema!D29</f>
        <v>80964</v>
      </c>
    </row>
    <row r="210" spans="3:6" ht="12.75" x14ac:dyDescent="0.2">
      <c r="C210" s="47">
        <f>C209-C208</f>
        <v>0</v>
      </c>
      <c r="D210" s="47">
        <f>D209-D208</f>
        <v>0</v>
      </c>
    </row>
    <row r="211" spans="3:6" x14ac:dyDescent="0.2">
      <c r="C211" s="3">
        <v>13457</v>
      </c>
      <c r="D211" s="116">
        <f>D198+D53+D51+D17+D16+D11</f>
        <v>13877</v>
      </c>
      <c r="E211" s="116">
        <f>D211-C211</f>
        <v>420</v>
      </c>
      <c r="F211" s="50" t="s">
        <v>165</v>
      </c>
    </row>
    <row r="213" spans="3:6" x14ac:dyDescent="0.2">
      <c r="C213" s="114"/>
      <c r="D213" s="114"/>
    </row>
    <row r="214" spans="3:6" x14ac:dyDescent="0.2">
      <c r="C214" s="114"/>
      <c r="D214" s="114"/>
    </row>
  </sheetData>
  <sortState xmlns:xlrd2="http://schemas.microsoft.com/office/spreadsheetml/2017/richdata2" ref="A135:E138">
    <sortCondition descending="1" ref="D135:D138"/>
  </sortState>
  <mergeCells count="24">
    <mergeCell ref="B1:D1"/>
    <mergeCell ref="D105:D106"/>
    <mergeCell ref="E105:E106"/>
    <mergeCell ref="B142:D142"/>
    <mergeCell ref="B103:D103"/>
    <mergeCell ref="C105:C106"/>
    <mergeCell ref="E3:E4"/>
    <mergeCell ref="B72:D72"/>
    <mergeCell ref="C74:C75"/>
    <mergeCell ref="D74:D75"/>
    <mergeCell ref="E74:E75"/>
    <mergeCell ref="B42:D42"/>
    <mergeCell ref="C44:C45"/>
    <mergeCell ref="D44:D45"/>
    <mergeCell ref="C3:C4"/>
    <mergeCell ref="D3:D4"/>
    <mergeCell ref="E44:E45"/>
    <mergeCell ref="B181:D181"/>
    <mergeCell ref="C183:C184"/>
    <mergeCell ref="D183:D184"/>
    <mergeCell ref="E183:E184"/>
    <mergeCell ref="C144:C145"/>
    <mergeCell ref="D144:D145"/>
    <mergeCell ref="E144:E145"/>
  </mergeCells>
  <phoneticPr fontId="5" type="noConversion"/>
  <pageMargins left="0.70866141732283472" right="0.70866141732283472" top="0.74803149606299213" bottom="0.74803149606299213" header="0.31496062992125984" footer="0.31496062992125984"/>
  <pageSetup paperSize="9" scale="95" orientation="portrait" r:id="rId1"/>
  <headerFooter>
    <oddFooter>&amp;L&amp;D&amp;C&amp;F &amp;A&amp;RSide &amp;P</oddFooter>
  </headerFooter>
  <rowBreaks count="5" manualBreakCount="5">
    <brk id="41" max="4" man="1"/>
    <brk id="71" max="16383" man="1"/>
    <brk id="102" max="16383" man="1"/>
    <brk id="141" max="4" man="1"/>
    <brk id="18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7"/>
  <sheetViews>
    <sheetView tabSelected="1" workbookViewId="0">
      <selection activeCell="K12" sqref="K12"/>
    </sheetView>
  </sheetViews>
  <sheetFormatPr defaultRowHeight="12.75" x14ac:dyDescent="0.2"/>
  <cols>
    <col min="1" max="1" width="25" style="35" customWidth="1"/>
    <col min="2" max="2" width="15.28515625" style="35" customWidth="1"/>
    <col min="3" max="3" width="13" style="35" customWidth="1"/>
    <col min="4" max="16384" width="9.140625" style="35"/>
  </cols>
  <sheetData>
    <row r="1" spans="1:3" x14ac:dyDescent="0.2">
      <c r="B1" s="67" t="s">
        <v>81</v>
      </c>
      <c r="C1" s="67" t="s">
        <v>80</v>
      </c>
    </row>
    <row r="2" spans="1:3" x14ac:dyDescent="0.2">
      <c r="A2" s="35" t="s">
        <v>16</v>
      </c>
      <c r="B2" s="68">
        <f>SUMIF('Suppl. oplysn. Ændringsbudget'!A:A,A2,'Suppl. oplysn. Ændringsbudget'!C:C)</f>
        <v>12115</v>
      </c>
      <c r="C2" s="68">
        <f>SUMIF('Suppl. oplysn. Ændringsbudget'!A:A,A2,'Suppl. oplysn. Ændringsbudget'!D:D)</f>
        <v>12115</v>
      </c>
    </row>
    <row r="3" spans="1:3" x14ac:dyDescent="0.2">
      <c r="A3" s="35" t="s">
        <v>17</v>
      </c>
      <c r="B3" s="68">
        <f>SUMIF('Suppl. oplysn. Ændringsbudget'!A:A,A3,'Suppl. oplysn. Ændringsbudget'!C:C)</f>
        <v>53765</v>
      </c>
      <c r="C3" s="68">
        <f>SUMIF('Suppl. oplysn. Ændringsbudget'!A:A,A3,'Suppl. oplysn. Ændringsbudget'!D:D)</f>
        <v>56725</v>
      </c>
    </row>
    <row r="4" spans="1:3" x14ac:dyDescent="0.2">
      <c r="A4" s="35" t="s">
        <v>18</v>
      </c>
      <c r="B4" s="68">
        <f>SUMIF('Suppl. oplysn. Ændringsbudget'!A:A,A4,'Suppl. oplysn. Ændringsbudget'!C:C)</f>
        <v>0</v>
      </c>
      <c r="C4" s="68">
        <f>SUMIF('Suppl. oplysn. Ændringsbudget'!A:A,A4,'Suppl. oplysn. Ændringsbudget'!D:D)</f>
        <v>0</v>
      </c>
    </row>
    <row r="5" spans="1:3" x14ac:dyDescent="0.2">
      <c r="A5" s="35" t="s">
        <v>19</v>
      </c>
      <c r="B5" s="68">
        <f>SUMIF('Suppl. oplysn. Ændringsbudget'!A:A,A5,'Suppl. oplysn. Ændringsbudget'!C:C)</f>
        <v>679</v>
      </c>
      <c r="C5" s="68">
        <f>SUMIF('Suppl. oplysn. Ændringsbudget'!A:A,A5,'Suppl. oplysn. Ændringsbudget'!D:D)</f>
        <v>679</v>
      </c>
    </row>
    <row r="6" spans="1:3" x14ac:dyDescent="0.2">
      <c r="A6" s="35" t="s">
        <v>20</v>
      </c>
      <c r="B6" s="68">
        <f>SUMIF('Suppl. oplysn. Ændringsbudget'!A:A,A6,'Suppl. oplysn. Ændringsbudget'!C:C)</f>
        <v>0</v>
      </c>
      <c r="C6" s="68">
        <f>SUMIF('Suppl. oplysn. Ændringsbudget'!A:A,A6,'Suppl. oplysn. Ændringsbudget'!D:D)</f>
        <v>0</v>
      </c>
    </row>
    <row r="7" spans="1:3" x14ac:dyDescent="0.2">
      <c r="A7" s="35" t="s">
        <v>21</v>
      </c>
      <c r="B7" s="68">
        <f>SUMIF('Suppl. oplysn. Ændringsbudget'!A:A,A7,'Suppl. oplysn. Ændringsbudget'!C:C)</f>
        <v>6295</v>
      </c>
      <c r="C7" s="68">
        <f>SUMIF('Suppl. oplysn. Ændringsbudget'!A:A,A7,'Suppl. oplysn. Ændringsbudget'!D:D)</f>
        <v>6295</v>
      </c>
    </row>
    <row r="8" spans="1:3" x14ac:dyDescent="0.2">
      <c r="A8" s="35" t="s">
        <v>22</v>
      </c>
      <c r="B8" s="68">
        <f>SUMIF('Suppl. oplysn. Ændringsbudget'!A:A,A8,'Suppl. oplysn. Ændringsbudget'!C:C)</f>
        <v>0</v>
      </c>
      <c r="C8" s="68">
        <f>SUMIF('Suppl. oplysn. Ændringsbudget'!A:A,A8,'Suppl. oplysn. Ændringsbudget'!D:D)</f>
        <v>0</v>
      </c>
    </row>
    <row r="9" spans="1:3" x14ac:dyDescent="0.2">
      <c r="A9" s="35" t="s">
        <v>23</v>
      </c>
      <c r="B9" s="68">
        <f>SUMIF('Suppl. oplysn. Ændringsbudget'!A:A,A9,'Suppl. oplysn. Ændringsbudget'!C:C)</f>
        <v>0</v>
      </c>
      <c r="C9" s="68">
        <f>SUMIF('Suppl. oplysn. Ændringsbudget'!A:A,A9,'Suppl. oplysn. Ændringsbudget'!D:D)</f>
        <v>0</v>
      </c>
    </row>
    <row r="10" spans="1:3" x14ac:dyDescent="0.2">
      <c r="A10" s="35" t="s">
        <v>24</v>
      </c>
      <c r="B10" s="68">
        <f>SUMIF('Suppl. oplysn. Ændringsbudget'!A:A,A10,'Suppl. oplysn. Ændringsbudget'!C:C)</f>
        <v>0</v>
      </c>
      <c r="C10" s="68">
        <f>SUMIF('Suppl. oplysn. Ændringsbudget'!A:A,A10,'Suppl. oplysn. Ændringsbudget'!D:D)</f>
        <v>0</v>
      </c>
    </row>
    <row r="11" spans="1:3" x14ac:dyDescent="0.2">
      <c r="A11" s="35" t="s">
        <v>82</v>
      </c>
      <c r="B11" s="68">
        <f>SUMIF('Suppl. oplysn. Ændringsbudget'!A:A,A11,'Suppl. oplysn. Ændringsbudget'!C:C)</f>
        <v>0</v>
      </c>
      <c r="C11" s="68">
        <f>SUMIF('Suppl. oplysn. Ændringsbudget'!A:A,A11,'Suppl. oplysn. Ændringsbudget'!D:D)</f>
        <v>0</v>
      </c>
    </row>
    <row r="12" spans="1:3" x14ac:dyDescent="0.2">
      <c r="A12" s="35" t="s">
        <v>83</v>
      </c>
      <c r="B12" s="68">
        <f>SUMIF('Suppl. oplysn. Ændringsbudget'!A:A,A12,'Suppl. oplysn. Ændringsbudget'!C:C)</f>
        <v>4650</v>
      </c>
      <c r="C12" s="68">
        <f>SUMIF('Suppl. oplysn. Ændringsbudget'!A:A,A12,'Suppl. oplysn. Ændringsbudget'!D:D)</f>
        <v>5150</v>
      </c>
    </row>
    <row r="13" spans="1:3" x14ac:dyDescent="0.2">
      <c r="A13" s="35" t="s">
        <v>84</v>
      </c>
      <c r="B13" s="68">
        <f>SUMIF('Suppl. oplysn. Ændringsbudget'!A:A,A13,'Suppl. oplysn. Ændringsbudget'!C:C)</f>
        <v>0</v>
      </c>
      <c r="C13" s="68">
        <f>SUMIF('Suppl. oplysn. Ændringsbudget'!A:A,A13,'Suppl. oplysn. Ændringsbudget'!D:D)</f>
        <v>0</v>
      </c>
    </row>
    <row r="14" spans="1:3" x14ac:dyDescent="0.2">
      <c r="B14" s="68">
        <f>SUM(B2:B13)</f>
        <v>77504</v>
      </c>
      <c r="C14" s="68">
        <f>SUM(C2:C13)</f>
        <v>80964</v>
      </c>
    </row>
    <row r="16" spans="1:3" x14ac:dyDescent="0.2">
      <c r="B16" s="67"/>
    </row>
    <row r="17" spans="2:2" x14ac:dyDescent="0.2">
      <c r="B17" s="67"/>
    </row>
  </sheetData>
  <pageMargins left="0.70866141732283472" right="0.70866141732283472" top="0.74803149606299213" bottom="0.74803149606299213" header="0.31496062992125984" footer="0.31496062992125984"/>
  <pageSetup paperSize="9" scale="95" orientation="portrait" r:id="rId1"/>
  <headerFooter>
    <oddFooter>&amp;L&amp;D&amp;C&amp;F &amp;A&amp;RSide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1.25"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5</vt:i4>
      </vt:variant>
      <vt:variant>
        <vt:lpstr>Navngivne områder</vt:lpstr>
      </vt:variant>
      <vt:variant>
        <vt:i4>2</vt:i4>
      </vt:variant>
    </vt:vector>
  </HeadingPairs>
  <TitlesOfParts>
    <vt:vector size="7" baseType="lpstr">
      <vt:lpstr>Ændringsbudgetskema</vt:lpstr>
      <vt:lpstr>Noter til Ændringsbudget</vt:lpstr>
      <vt:lpstr>Suppl. oplysn. Ændringsbudget</vt:lpstr>
      <vt:lpstr>Kontrol ændringsbudget</vt:lpstr>
      <vt:lpstr>Ark1</vt:lpstr>
      <vt:lpstr>'Suppl. oplysn. Ændringsbudget'!Udskriftsområde</vt:lpstr>
      <vt:lpstr>Ændringsbudgetskema!Udskriftsområde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Hyllested</dc:creator>
  <cp:lastModifiedBy>Herluf Dose Christensen</cp:lastModifiedBy>
  <cp:lastPrinted>2022-09-29T08:35:36Z</cp:lastPrinted>
  <dcterms:created xsi:type="dcterms:W3CDTF">2018-09-25T06:31:54Z</dcterms:created>
  <dcterms:modified xsi:type="dcterms:W3CDTF">2022-09-29T08:38:15Z</dcterms:modified>
</cp:coreProperties>
</file>